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X:\PUB-O7090000\DB\2025 ajusté\Tableau Recettes\"/>
    </mc:Choice>
  </mc:AlternateContent>
  <xr:revisionPtr revIDLastSave="0" documentId="13_ncr:1_{FCA0948A-5E51-4AA4-B59A-87F92022F0B9}" xr6:coauthVersionLast="47" xr6:coauthVersionMax="47" xr10:uidLastSave="{00000000-0000-0000-0000-000000000000}"/>
  <bookViews>
    <workbookView xWindow="-28898" yWindow="-8288" windowWidth="28996" windowHeight="15676" xr2:uid="{00000000-000D-0000-FFFF-FFFF00000000}"/>
  </bookViews>
  <sheets>
    <sheet name="GLOBAL Ministres " sheetId="2" r:id="rId1"/>
    <sheet name="Fonds" sheetId="6" state="hidden" r:id="rId2"/>
    <sheet name="Codes SEC" sheetId="4" state="hidden" r:id="rId3"/>
  </sheets>
  <externalReferences>
    <externalReference r:id="rId4"/>
  </externalReferences>
  <definedNames>
    <definedName name="_xlnm._FilterDatabase" localSheetId="2" hidden="1">'Codes SEC'!$A$1:$F$460</definedName>
    <definedName name="_xlnm._FilterDatabase" localSheetId="0" hidden="1">'GLOBAL Ministres '!$A$1:$Z$7668</definedName>
    <definedName name="A2838a4300">[1]Ministres!#REF!</definedName>
    <definedName name="a440.">[1]Ministres!#REF!</definedName>
    <definedName name="_xlnm.Print_Titles" localSheetId="0">'GLOBAL Ministres '!$A:$T,'GLOBAL Ministres '!$2:$7</definedName>
    <definedName name="somme">#REF!</definedName>
    <definedName name="_xlnm.Print_Area" localSheetId="0">'GLOBAL Ministres '!$A$2:$T$474</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69" i="2" l="1"/>
  <c r="S170" i="2"/>
  <c r="S171" i="2"/>
  <c r="S254" i="2"/>
  <c r="S255" i="2"/>
  <c r="S256" i="2"/>
  <c r="S288" i="2"/>
  <c r="S289" i="2"/>
  <c r="S290" i="2" s="1"/>
  <c r="S344" i="2"/>
  <c r="S345" i="2"/>
  <c r="S346" i="2"/>
  <c r="S375" i="2"/>
  <c r="S376" i="2"/>
  <c r="S377" i="2"/>
  <c r="S383" i="2"/>
  <c r="S385" i="2" s="1"/>
  <c r="S420" i="2"/>
  <c r="S421" i="2"/>
  <c r="S468" i="2"/>
  <c r="S470" i="2" s="1"/>
  <c r="S469" i="2"/>
  <c r="U461" i="2"/>
  <c r="U404" i="2"/>
  <c r="U311" i="2"/>
  <c r="U312" i="2"/>
  <c r="U313" i="2"/>
  <c r="V169" i="2"/>
  <c r="U169" i="2"/>
  <c r="T169" i="2"/>
  <c r="U9" i="2"/>
  <c r="U10" i="2"/>
  <c r="S473" i="2" l="1"/>
  <c r="S472" i="2"/>
  <c r="S477" i="2" s="1"/>
  <c r="S422" i="2"/>
  <c r="S474" i="2" l="1"/>
  <c r="O469" i="2" l="1"/>
  <c r="P469" i="2"/>
  <c r="Q469" i="2"/>
  <c r="R469" i="2"/>
  <c r="V469" i="2"/>
  <c r="T469" i="2"/>
  <c r="O420" i="2"/>
  <c r="P420" i="2"/>
  <c r="Q420" i="2"/>
  <c r="R420" i="2"/>
  <c r="O421" i="2"/>
  <c r="P421" i="2"/>
  <c r="Q421" i="2"/>
  <c r="R421" i="2"/>
  <c r="T420" i="2"/>
  <c r="V421" i="2"/>
  <c r="T421" i="2"/>
  <c r="O376" i="2"/>
  <c r="P376" i="2"/>
  <c r="Q376" i="2"/>
  <c r="R376" i="2"/>
  <c r="U376" i="2"/>
  <c r="V376" i="2"/>
  <c r="T376" i="2"/>
  <c r="O345" i="2"/>
  <c r="P345" i="2"/>
  <c r="Q345" i="2"/>
  <c r="R345" i="2"/>
  <c r="V345" i="2"/>
  <c r="T345" i="2"/>
  <c r="O255" i="2"/>
  <c r="P255" i="2"/>
  <c r="Q255" i="2"/>
  <c r="R255" i="2"/>
  <c r="V255" i="2"/>
  <c r="T255" i="2"/>
  <c r="O170" i="2"/>
  <c r="P170" i="2"/>
  <c r="Q170" i="2"/>
  <c r="R170" i="2"/>
  <c r="V170" i="2"/>
  <c r="T170" i="2"/>
  <c r="U39" i="2" l="1"/>
  <c r="G48" i="6" l="1"/>
  <c r="I48" i="6"/>
  <c r="G49" i="6"/>
  <c r="I49" i="6"/>
  <c r="G29" i="6" l="1"/>
  <c r="G30" i="6"/>
  <c r="G31" i="6"/>
  <c r="G17" i="6"/>
  <c r="G18" i="6"/>
  <c r="G19" i="6"/>
  <c r="G20" i="6"/>
  <c r="G21" i="6"/>
  <c r="G22" i="6"/>
  <c r="G23" i="6"/>
  <c r="G24" i="6"/>
  <c r="G26" i="6"/>
  <c r="G14" i="6"/>
  <c r="G8" i="6"/>
  <c r="G9" i="6"/>
  <c r="G10" i="6"/>
  <c r="G11" i="6"/>
  <c r="G12" i="6"/>
  <c r="G34" i="6"/>
  <c r="I34" i="6"/>
  <c r="I30" i="6"/>
  <c r="I26" i="6"/>
  <c r="I24" i="6"/>
  <c r="I23" i="6"/>
  <c r="I22" i="6"/>
  <c r="I19" i="6"/>
  <c r="I12" i="6"/>
  <c r="I10" i="6"/>
  <c r="I9" i="6"/>
  <c r="I8" i="6"/>
  <c r="Y40" i="2"/>
  <c r="X181" i="2"/>
  <c r="Y181" i="2" s="1"/>
  <c r="X458" i="2"/>
  <c r="Y458" i="2" s="1"/>
  <c r="X459" i="2"/>
  <c r="Y459" i="2" s="1"/>
  <c r="X460" i="2"/>
  <c r="Y460" i="2" s="1"/>
  <c r="X388" i="2"/>
  <c r="Y388" i="2" s="1"/>
  <c r="V420" i="2"/>
  <c r="X326" i="2"/>
  <c r="Y326" i="2" s="1"/>
  <c r="U165" i="2"/>
  <c r="H48" i="6" s="1"/>
  <c r="U166" i="2"/>
  <c r="H49" i="6" s="1"/>
  <c r="X59" i="2"/>
  <c r="Y59" i="2" s="1"/>
  <c r="U59" i="2"/>
  <c r="U326" i="2"/>
  <c r="U408" i="2"/>
  <c r="U458" i="2"/>
  <c r="U459" i="2"/>
  <c r="U460" i="2"/>
  <c r="U360" i="2"/>
  <c r="X360" i="2"/>
  <c r="Y360" i="2" s="1"/>
  <c r="X11" i="2"/>
  <c r="Y11" i="2" s="1"/>
  <c r="U278" i="2"/>
  <c r="X278" i="2"/>
  <c r="Y278" i="2" s="1"/>
  <c r="U114" i="2"/>
  <c r="U119" i="2"/>
  <c r="X119" i="2"/>
  <c r="Y119" i="2" s="1"/>
  <c r="X105" i="2"/>
  <c r="U105" i="2"/>
  <c r="U339" i="2"/>
  <c r="X339" i="2"/>
  <c r="Y339" i="2" s="1"/>
  <c r="U174" i="2"/>
  <c r="V254" i="2"/>
  <c r="T254" i="2"/>
  <c r="T256" i="2" s="1"/>
  <c r="O254" i="2"/>
  <c r="P254" i="2"/>
  <c r="Q254" i="2"/>
  <c r="R254" i="2"/>
  <c r="O468" i="2"/>
  <c r="P468" i="2"/>
  <c r="P470" i="2" s="1"/>
  <c r="Q468" i="2"/>
  <c r="R468" i="2"/>
  <c r="T468" i="2"/>
  <c r="V468" i="2"/>
  <c r="V470" i="2" s="1"/>
  <c r="T383" i="2"/>
  <c r="T385" i="2" s="1"/>
  <c r="V383" i="2"/>
  <c r="V385" i="2" s="1"/>
  <c r="O383" i="2"/>
  <c r="P383" i="2"/>
  <c r="P385" i="2" s="1"/>
  <c r="Q383" i="2"/>
  <c r="Q385" i="2" s="1"/>
  <c r="R383" i="2"/>
  <c r="R385" i="2" s="1"/>
  <c r="O375" i="2"/>
  <c r="P375" i="2"/>
  <c r="Q375" i="2"/>
  <c r="R375" i="2"/>
  <c r="T375" i="2"/>
  <c r="V375" i="2"/>
  <c r="T344" i="2"/>
  <c r="V344" i="2"/>
  <c r="O344" i="2"/>
  <c r="P344" i="2"/>
  <c r="Q344" i="2"/>
  <c r="Q346" i="2" s="1"/>
  <c r="R344" i="2"/>
  <c r="O289" i="2"/>
  <c r="P289" i="2"/>
  <c r="Q289" i="2"/>
  <c r="R289" i="2"/>
  <c r="O288" i="2"/>
  <c r="P288" i="2"/>
  <c r="Q288" i="2"/>
  <c r="R288" i="2"/>
  <c r="T288" i="2"/>
  <c r="T290" i="2" s="1"/>
  <c r="V288" i="2"/>
  <c r="V290" i="2" s="1"/>
  <c r="O169" i="2"/>
  <c r="P169" i="2"/>
  <c r="Q169" i="2"/>
  <c r="R169" i="2"/>
  <c r="F261" i="4"/>
  <c r="X79" i="2"/>
  <c r="Y79" i="2" s="1"/>
  <c r="X212" i="2"/>
  <c r="Y212" i="2" s="1"/>
  <c r="X362" i="2"/>
  <c r="X338" i="2"/>
  <c r="X463" i="2"/>
  <c r="Y463" i="2" s="1"/>
  <c r="X464" i="2"/>
  <c r="Y464" i="2" s="1"/>
  <c r="X453" i="2"/>
  <c r="Y453" i="2" s="1"/>
  <c r="X310" i="2"/>
  <c r="Y310" i="2" s="1"/>
  <c r="X318" i="2"/>
  <c r="Y318" i="2" s="1"/>
  <c r="X308" i="2"/>
  <c r="Y308" i="2" s="1"/>
  <c r="X124" i="2"/>
  <c r="Y124" i="2" s="1"/>
  <c r="X115" i="2"/>
  <c r="Y115" i="2" s="1"/>
  <c r="X125" i="2"/>
  <c r="Y125" i="2" s="1"/>
  <c r="X126" i="2"/>
  <c r="Y126" i="2" s="1"/>
  <c r="X127" i="2"/>
  <c r="X128" i="2"/>
  <c r="X129" i="2"/>
  <c r="Y129" i="2" s="1"/>
  <c r="X130" i="2"/>
  <c r="Y130" i="2" s="1"/>
  <c r="X365" i="2"/>
  <c r="Y365" i="2" s="1"/>
  <c r="X190" i="2"/>
  <c r="Y190" i="2" s="1"/>
  <c r="X214" i="2"/>
  <c r="Y214" i="2" s="1"/>
  <c r="X409" i="2"/>
  <c r="Y409" i="2" s="1"/>
  <c r="X417" i="2"/>
  <c r="Y417" i="2" s="1"/>
  <c r="X404" i="2"/>
  <c r="Y404" i="2" s="1"/>
  <c r="X405" i="2"/>
  <c r="Y405" i="2" s="1"/>
  <c r="X109" i="2"/>
  <c r="Y109" i="2" s="1"/>
  <c r="X174" i="2"/>
  <c r="Y174" i="2" s="1"/>
  <c r="U453" i="2"/>
  <c r="U124" i="2"/>
  <c r="U56" i="2"/>
  <c r="U243" i="2"/>
  <c r="U244" i="2"/>
  <c r="U403" i="2"/>
  <c r="U409" i="2"/>
  <c r="U211" i="2"/>
  <c r="U212" i="2"/>
  <c r="U181" i="2"/>
  <c r="U109" i="2"/>
  <c r="U448" i="2"/>
  <c r="U82" i="2"/>
  <c r="X243" i="2"/>
  <c r="Y243" i="2" s="1"/>
  <c r="U296" i="2"/>
  <c r="X296" i="2"/>
  <c r="Y296" i="2" s="1"/>
  <c r="X211" i="2"/>
  <c r="Y211" i="2" s="1"/>
  <c r="X82" i="2"/>
  <c r="Y82" i="2" s="1"/>
  <c r="U79" i="2"/>
  <c r="U308" i="2"/>
  <c r="U338" i="2"/>
  <c r="U40" i="2"/>
  <c r="X175" i="2"/>
  <c r="Y175" i="2" s="1"/>
  <c r="U146" i="2"/>
  <c r="X43" i="2"/>
  <c r="Y43" i="2" s="1"/>
  <c r="X56" i="2"/>
  <c r="Y56" i="2" s="1"/>
  <c r="X299" i="2"/>
  <c r="X294" i="2"/>
  <c r="Y294" i="2" s="1"/>
  <c r="X302" i="2"/>
  <c r="Y302" i="2" s="1"/>
  <c r="X298" i="2"/>
  <c r="Y298" i="2" s="1"/>
  <c r="X300" i="2"/>
  <c r="Y300" i="2" s="1"/>
  <c r="X297" i="2"/>
  <c r="Y297" i="2" s="1"/>
  <c r="X293" i="2"/>
  <c r="Y293" i="2" s="1"/>
  <c r="X295" i="2"/>
  <c r="Y295" i="2" s="1"/>
  <c r="X301" i="2"/>
  <c r="Y301" i="2" s="1"/>
  <c r="X320" i="2"/>
  <c r="Y320" i="2" s="1"/>
  <c r="X31" i="2"/>
  <c r="Y31" i="2" s="1"/>
  <c r="X36" i="2"/>
  <c r="Y36" i="2" s="1"/>
  <c r="X32" i="2"/>
  <c r="Y32" i="2" s="1"/>
  <c r="X37" i="2"/>
  <c r="Y37" i="2" s="1"/>
  <c r="X33" i="2"/>
  <c r="Y33" i="2" s="1"/>
  <c r="X38" i="2"/>
  <c r="Y38" i="2" s="1"/>
  <c r="X34" i="2"/>
  <c r="Y34" i="2" s="1"/>
  <c r="X35" i="2"/>
  <c r="Y35" i="2" s="1"/>
  <c r="X303" i="2"/>
  <c r="Y303" i="2" s="1"/>
  <c r="X425" i="2"/>
  <c r="Y425" i="2" s="1"/>
  <c r="X427" i="2"/>
  <c r="Y427" i="2" s="1"/>
  <c r="X439" i="2"/>
  <c r="X444" i="2"/>
  <c r="Y444" i="2" s="1"/>
  <c r="X428" i="2"/>
  <c r="Y428" i="2" s="1"/>
  <c r="X440" i="2"/>
  <c r="X445" i="2"/>
  <c r="Y445" i="2" s="1"/>
  <c r="X429" i="2"/>
  <c r="Y429" i="2" s="1"/>
  <c r="X438" i="2"/>
  <c r="Y438" i="2" s="1"/>
  <c r="X443" i="2"/>
  <c r="Y443" i="2" s="1"/>
  <c r="X430" i="2"/>
  <c r="Y430" i="2" s="1"/>
  <c r="X442" i="2"/>
  <c r="Y442" i="2" s="1"/>
  <c r="X447" i="2"/>
  <c r="Y447" i="2" s="1"/>
  <c r="X305" i="2"/>
  <c r="Y305" i="2" s="1"/>
  <c r="X304" i="2"/>
  <c r="Y304" i="2" s="1"/>
  <c r="X431" i="2"/>
  <c r="Y431" i="2" s="1"/>
  <c r="X432" i="2"/>
  <c r="Y432" i="2" s="1"/>
  <c r="X441" i="2"/>
  <c r="Y441" i="2" s="1"/>
  <c r="X446" i="2"/>
  <c r="Y446" i="2" s="1"/>
  <c r="X437" i="2"/>
  <c r="Y437" i="2" s="1"/>
  <c r="X455" i="2"/>
  <c r="Y455" i="2" s="1"/>
  <c r="X307" i="2"/>
  <c r="Y307" i="2" s="1"/>
  <c r="X306" i="2"/>
  <c r="Y306" i="2" s="1"/>
  <c r="X436" i="2"/>
  <c r="Y436" i="2" s="1"/>
  <c r="X448" i="2"/>
  <c r="Y448" i="2" s="1"/>
  <c r="X449" i="2"/>
  <c r="Y449" i="2" s="1"/>
  <c r="X315" i="2"/>
  <c r="Y315" i="2" s="1"/>
  <c r="X321" i="2"/>
  <c r="Y321" i="2" s="1"/>
  <c r="X316" i="2"/>
  <c r="Y316" i="2" s="1"/>
  <c r="X317" i="2"/>
  <c r="Y317" i="2" s="1"/>
  <c r="X314" i="2"/>
  <c r="Y314" i="2" s="1"/>
  <c r="X454" i="2"/>
  <c r="Y454" i="2" s="1"/>
  <c r="X322" i="2"/>
  <c r="Y322" i="2" s="1"/>
  <c r="X456" i="2"/>
  <c r="Y456" i="2" s="1"/>
  <c r="X323" i="2"/>
  <c r="Y323" i="2" s="1"/>
  <c r="X324" i="2"/>
  <c r="Y324" i="2" s="1"/>
  <c r="X325" i="2"/>
  <c r="Y325" i="2" s="1"/>
  <c r="X329" i="2"/>
  <c r="Y329" i="2" s="1"/>
  <c r="X327" i="2"/>
  <c r="Y327" i="2" s="1"/>
  <c r="X330" i="2"/>
  <c r="Y330" i="2" s="1"/>
  <c r="X328" i="2"/>
  <c r="Y328" i="2" s="1"/>
  <c r="X462" i="2"/>
  <c r="Y462" i="2" s="1"/>
  <c r="X465" i="2"/>
  <c r="Y465" i="2" s="1"/>
  <c r="X466" i="2"/>
  <c r="Y466" i="2" s="1"/>
  <c r="X12" i="2"/>
  <c r="Y12" i="2" s="1"/>
  <c r="X13" i="2"/>
  <c r="Y13" i="2" s="1"/>
  <c r="X14" i="2"/>
  <c r="Y14" i="2" s="1"/>
  <c r="X15" i="2"/>
  <c r="Y15" i="2" s="1"/>
  <c r="X179" i="2"/>
  <c r="Y179" i="2" s="1"/>
  <c r="X180" i="2"/>
  <c r="Y180" i="2" s="1"/>
  <c r="X16" i="2"/>
  <c r="Y16" i="2" s="1"/>
  <c r="X17" i="2"/>
  <c r="Y17" i="2" s="1"/>
  <c r="X18" i="2"/>
  <c r="Y18" i="2" s="1"/>
  <c r="X19" i="2"/>
  <c r="Y19" i="2" s="1"/>
  <c r="X20" i="2"/>
  <c r="Y20" i="2" s="1"/>
  <c r="X21" i="2"/>
  <c r="Y21" i="2" s="1"/>
  <c r="X22" i="2"/>
  <c r="Y22" i="2" s="1"/>
  <c r="X23" i="2"/>
  <c r="Y23" i="2" s="1"/>
  <c r="X354" i="2"/>
  <c r="Y354" i="2" s="1"/>
  <c r="X355" i="2"/>
  <c r="Y355" i="2" s="1"/>
  <c r="X356" i="2"/>
  <c r="Y356" i="2" s="1"/>
  <c r="X357" i="2"/>
  <c r="Y357" i="2" s="1"/>
  <c r="X358" i="2"/>
  <c r="Y358" i="2" s="1"/>
  <c r="X45" i="2"/>
  <c r="Y45" i="2" s="1"/>
  <c r="X48" i="2"/>
  <c r="Y48" i="2" s="1"/>
  <c r="X49" i="2"/>
  <c r="Y49" i="2" s="1"/>
  <c r="X50" i="2"/>
  <c r="Y50" i="2" s="1"/>
  <c r="X51" i="2"/>
  <c r="Y51" i="2" s="1"/>
  <c r="X52" i="2"/>
  <c r="Y52" i="2" s="1"/>
  <c r="X53" i="2"/>
  <c r="Y53" i="2" s="1"/>
  <c r="X66" i="2"/>
  <c r="Y66" i="2" s="1"/>
  <c r="X67" i="2"/>
  <c r="Y67" i="2" s="1"/>
  <c r="X68" i="2"/>
  <c r="Y68" i="2" s="1"/>
  <c r="X72" i="2"/>
  <c r="Y72" i="2" s="1"/>
  <c r="X238" i="2"/>
  <c r="Y238" i="2" s="1"/>
  <c r="X73" i="2"/>
  <c r="Y73" i="2" s="1"/>
  <c r="X74" i="2"/>
  <c r="Y74" i="2" s="1"/>
  <c r="X75" i="2"/>
  <c r="Y75" i="2" s="1"/>
  <c r="X239" i="2"/>
  <c r="Y239" i="2" s="1"/>
  <c r="X76" i="2"/>
  <c r="Y76" i="2" s="1"/>
  <c r="X77" i="2"/>
  <c r="Y77" i="2" s="1"/>
  <c r="X85" i="2"/>
  <c r="Y85" i="2" s="1"/>
  <c r="X90" i="2"/>
  <c r="Y90" i="2" s="1"/>
  <c r="X131" i="2"/>
  <c r="Y131" i="2" s="1"/>
  <c r="X61" i="2"/>
  <c r="Y61" i="2" s="1"/>
  <c r="X64" i="2"/>
  <c r="Y64" i="2" s="1"/>
  <c r="X81" i="2"/>
  <c r="Y81" i="2" s="1"/>
  <c r="X84" i="2"/>
  <c r="Y84" i="2" s="1"/>
  <c r="X88" i="2"/>
  <c r="Y88" i="2" s="1"/>
  <c r="X41" i="2"/>
  <c r="Y41" i="2" s="1"/>
  <c r="X42" i="2"/>
  <c r="Y42" i="2" s="1"/>
  <c r="X44" i="2"/>
  <c r="Y44" i="2" s="1"/>
  <c r="X46" i="2"/>
  <c r="Y46" i="2" s="1"/>
  <c r="X47" i="2"/>
  <c r="Y47" i="2" s="1"/>
  <c r="X54" i="2"/>
  <c r="Y54" i="2" s="1"/>
  <c r="X55" i="2"/>
  <c r="Y55" i="2" s="1"/>
  <c r="X57" i="2"/>
  <c r="Y57" i="2" s="1"/>
  <c r="X58" i="2"/>
  <c r="Y58" i="2" s="1"/>
  <c r="X60" i="2"/>
  <c r="Y60" i="2" s="1"/>
  <c r="X65" i="2"/>
  <c r="Y65" i="2" s="1"/>
  <c r="X69" i="2"/>
  <c r="Y69" i="2" s="1"/>
  <c r="X70" i="2"/>
  <c r="Y70" i="2" s="1"/>
  <c r="X71" i="2"/>
  <c r="Y71" i="2" s="1"/>
  <c r="X359" i="2"/>
  <c r="Y359" i="2" s="1"/>
  <c r="X78" i="2"/>
  <c r="Y78" i="2" s="1"/>
  <c r="X80" i="2"/>
  <c r="Y80" i="2" s="1"/>
  <c r="X83" i="2"/>
  <c r="Y83" i="2" s="1"/>
  <c r="X86" i="2"/>
  <c r="Y86" i="2" s="1"/>
  <c r="X87" i="2"/>
  <c r="Y87" i="2" s="1"/>
  <c r="X89" i="2"/>
  <c r="Y89" i="2" s="1"/>
  <c r="X91" i="2"/>
  <c r="Y91" i="2" s="1"/>
  <c r="X92" i="2"/>
  <c r="Y92" i="2" s="1"/>
  <c r="X93" i="2"/>
  <c r="Y93" i="2" s="1"/>
  <c r="X94" i="2"/>
  <c r="Y94" i="2" s="1"/>
  <c r="X95" i="2"/>
  <c r="Y95" i="2" s="1"/>
  <c r="X96" i="2"/>
  <c r="Y96" i="2" s="1"/>
  <c r="X97" i="2"/>
  <c r="Y97" i="2" s="1"/>
  <c r="X98" i="2"/>
  <c r="Y98" i="2" s="1"/>
  <c r="X99" i="2"/>
  <c r="Y99" i="2" s="1"/>
  <c r="X100" i="2"/>
  <c r="Y100" i="2" s="1"/>
  <c r="X101" i="2"/>
  <c r="Y101" i="2" s="1"/>
  <c r="X215" i="2"/>
  <c r="Y215" i="2" s="1"/>
  <c r="X112" i="2"/>
  <c r="Y112" i="2" s="1"/>
  <c r="X121" i="2"/>
  <c r="Y121" i="2" s="1"/>
  <c r="X122" i="2"/>
  <c r="Y122" i="2" s="1"/>
  <c r="X123" i="2"/>
  <c r="Y123" i="2" s="1"/>
  <c r="X132" i="2"/>
  <c r="Y132" i="2" s="1"/>
  <c r="X135" i="2"/>
  <c r="Y135" i="2" s="1"/>
  <c r="X137" i="2"/>
  <c r="Y137" i="2" s="1"/>
  <c r="X368" i="2"/>
  <c r="Y368" i="2" s="1"/>
  <c r="X369" i="2"/>
  <c r="Y369" i="2" s="1"/>
  <c r="X370" i="2"/>
  <c r="Y370" i="2" s="1"/>
  <c r="X371" i="2"/>
  <c r="Y371" i="2" s="1"/>
  <c r="X372" i="2"/>
  <c r="Y372" i="2" s="1"/>
  <c r="X373" i="2"/>
  <c r="Y373" i="2" s="1"/>
  <c r="X134" i="2"/>
  <c r="Y134" i="2" s="1"/>
  <c r="X136" i="2"/>
  <c r="Y136" i="2" s="1"/>
  <c r="X138" i="2"/>
  <c r="Y138" i="2" s="1"/>
  <c r="X139" i="2"/>
  <c r="Y139" i="2" s="1"/>
  <c r="X140" i="2"/>
  <c r="Y140" i="2" s="1"/>
  <c r="X144" i="2"/>
  <c r="Y144" i="2" s="1"/>
  <c r="X143" i="2"/>
  <c r="Y143" i="2" s="1"/>
  <c r="X147" i="2"/>
  <c r="Y147" i="2" s="1"/>
  <c r="X148" i="2"/>
  <c r="Y148" i="2" s="1"/>
  <c r="X149" i="2"/>
  <c r="Y149" i="2" s="1"/>
  <c r="X150" i="2"/>
  <c r="Y150" i="2" s="1"/>
  <c r="X392" i="2"/>
  <c r="Y392" i="2" s="1"/>
  <c r="X393" i="2"/>
  <c r="Y393" i="2" s="1"/>
  <c r="X396" i="2"/>
  <c r="Y396" i="2" s="1"/>
  <c r="X397" i="2"/>
  <c r="Y397" i="2" s="1"/>
  <c r="X398" i="2"/>
  <c r="Y398" i="2" s="1"/>
  <c r="X402" i="2"/>
  <c r="Y402" i="2" s="1"/>
  <c r="X403" i="2"/>
  <c r="Y403" i="2" s="1"/>
  <c r="X399" i="2"/>
  <c r="Y399" i="2" s="1"/>
  <c r="X406" i="2"/>
  <c r="Y406" i="2" s="1"/>
  <c r="X407" i="2"/>
  <c r="Y407" i="2" s="1"/>
  <c r="X408" i="2"/>
  <c r="Y408" i="2" s="1"/>
  <c r="X410" i="2"/>
  <c r="Y410" i="2" s="1"/>
  <c r="X411" i="2"/>
  <c r="Y411" i="2" s="1"/>
  <c r="X412" i="2"/>
  <c r="Y412" i="2" s="1"/>
  <c r="X414" i="2"/>
  <c r="Y414" i="2" s="1"/>
  <c r="X415" i="2"/>
  <c r="Y415" i="2" s="1"/>
  <c r="X413" i="2"/>
  <c r="Y413" i="2" s="1"/>
  <c r="X416" i="2"/>
  <c r="Y416" i="2" s="1"/>
  <c r="X335" i="2"/>
  <c r="Y335" i="2" s="1"/>
  <c r="X194" i="2"/>
  <c r="Y194" i="2" s="1"/>
  <c r="X195" i="2"/>
  <c r="Y195" i="2" s="1"/>
  <c r="X196" i="2"/>
  <c r="Y196" i="2" s="1"/>
  <c r="X197" i="2"/>
  <c r="Y197" i="2" s="1"/>
  <c r="X198" i="2"/>
  <c r="Y198" i="2" s="1"/>
  <c r="X199" i="2"/>
  <c r="Y199" i="2" s="1"/>
  <c r="X200" i="2"/>
  <c r="Y200" i="2" s="1"/>
  <c r="X202" i="2"/>
  <c r="Y202" i="2" s="1"/>
  <c r="X203" i="2"/>
  <c r="Y203" i="2" s="1"/>
  <c r="X204" i="2"/>
  <c r="Y204" i="2" s="1"/>
  <c r="X205" i="2"/>
  <c r="Y205" i="2" s="1"/>
  <c r="X206" i="2"/>
  <c r="Y206" i="2" s="1"/>
  <c r="X207" i="2"/>
  <c r="Y207" i="2" s="1"/>
  <c r="X208" i="2"/>
  <c r="Y208" i="2" s="1"/>
  <c r="X182" i="2"/>
  <c r="Y182" i="2" s="1"/>
  <c r="X188" i="2"/>
  <c r="Y188" i="2" s="1"/>
  <c r="X189" i="2"/>
  <c r="Y189" i="2" s="1"/>
  <c r="X191" i="2"/>
  <c r="Y191" i="2" s="1"/>
  <c r="X201" i="2"/>
  <c r="Y201" i="2" s="1"/>
  <c r="X209" i="2"/>
  <c r="Y209" i="2" s="1"/>
  <c r="X210" i="2"/>
  <c r="Y210" i="2" s="1"/>
  <c r="X217" i="2"/>
  <c r="Y217" i="2" s="1"/>
  <c r="X183" i="2"/>
  <c r="Y183" i="2" s="1"/>
  <c r="X184" i="2"/>
  <c r="Y184" i="2" s="1"/>
  <c r="X185" i="2"/>
  <c r="Y185" i="2" s="1"/>
  <c r="X192" i="2"/>
  <c r="Y192" i="2" s="1"/>
  <c r="X218" i="2"/>
  <c r="Y218" i="2" s="1"/>
  <c r="X219" i="2"/>
  <c r="Y219" i="2" s="1"/>
  <c r="X220" i="2"/>
  <c r="Y220" i="2" s="1"/>
  <c r="X221" i="2"/>
  <c r="Y221" i="2" s="1"/>
  <c r="X213" i="2"/>
  <c r="Y213" i="2" s="1"/>
  <c r="X222" i="2"/>
  <c r="Y222" i="2" s="1"/>
  <c r="X226" i="2"/>
  <c r="Y226" i="2" s="1"/>
  <c r="X227" i="2"/>
  <c r="Y227" i="2" s="1"/>
  <c r="X231" i="2"/>
  <c r="Y231" i="2" s="1"/>
  <c r="X216" i="2"/>
  <c r="Y216" i="2" s="1"/>
  <c r="X225" i="2"/>
  <c r="Y225" i="2" s="1"/>
  <c r="X229" i="2"/>
  <c r="Y229" i="2" s="1"/>
  <c r="X230" i="2"/>
  <c r="Y230" i="2" s="1"/>
  <c r="X390" i="2"/>
  <c r="Y390" i="2" s="1"/>
  <c r="X232" i="2"/>
  <c r="Y232" i="2" s="1"/>
  <c r="X233" i="2"/>
  <c r="Y233" i="2" s="1"/>
  <c r="X389" i="2"/>
  <c r="Y389" i="2" s="1"/>
  <c r="X391" i="2"/>
  <c r="Y391" i="2" s="1"/>
  <c r="X400" i="2"/>
  <c r="Y400" i="2" s="1"/>
  <c r="X394" i="2"/>
  <c r="Y394" i="2" s="1"/>
  <c r="X401" i="2"/>
  <c r="Y401" i="2" s="1"/>
  <c r="X241" i="2"/>
  <c r="Y241" i="2" s="1"/>
  <c r="X242" i="2"/>
  <c r="Y242" i="2" s="1"/>
  <c r="X244" i="2"/>
  <c r="Y244" i="2" s="1"/>
  <c r="X245" i="2"/>
  <c r="Y245" i="2" s="1"/>
  <c r="X177" i="2"/>
  <c r="Y177" i="2" s="1"/>
  <c r="X176" i="2"/>
  <c r="Y176" i="2" s="1"/>
  <c r="X260" i="2"/>
  <c r="Y260" i="2" s="1"/>
  <c r="X234" i="2"/>
  <c r="Y234" i="2" s="1"/>
  <c r="X426" i="2"/>
  <c r="Y426" i="2" s="1"/>
  <c r="X435" i="2"/>
  <c r="Y435" i="2" s="1"/>
  <c r="X450" i="2"/>
  <c r="Y450" i="2" s="1"/>
  <c r="X451" i="2"/>
  <c r="Y451" i="2" s="1"/>
  <c r="X457" i="2"/>
  <c r="Y457" i="2" s="1"/>
  <c r="X452" i="2"/>
  <c r="Y452" i="2" s="1"/>
  <c r="X262" i="2"/>
  <c r="Y262" i="2" s="1"/>
  <c r="X267" i="2"/>
  <c r="Y267" i="2" s="1"/>
  <c r="X268" i="2"/>
  <c r="Y268" i="2" s="1"/>
  <c r="X269" i="2"/>
  <c r="Y269" i="2" s="1"/>
  <c r="X246" i="2"/>
  <c r="Y246" i="2" s="1"/>
  <c r="X281" i="2"/>
  <c r="Y281" i="2" s="1"/>
  <c r="X282" i="2"/>
  <c r="Y282" i="2" s="1"/>
  <c r="X284" i="2"/>
  <c r="Y284" i="2" s="1"/>
  <c r="X286" i="2"/>
  <c r="Y286" i="2" s="1"/>
  <c r="X108" i="2"/>
  <c r="Y108" i="2" s="1"/>
  <c r="X110" i="2"/>
  <c r="Y110" i="2" s="1"/>
  <c r="X111" i="2"/>
  <c r="Y111" i="2" s="1"/>
  <c r="X142" i="2"/>
  <c r="Y142" i="2" s="1"/>
  <c r="I47" i="6"/>
  <c r="G47" i="6"/>
  <c r="I37" i="6"/>
  <c r="I38" i="6"/>
  <c r="I39" i="6"/>
  <c r="I40" i="6"/>
  <c r="I41" i="6"/>
  <c r="I43" i="6"/>
  <c r="I44" i="6"/>
  <c r="I45" i="6"/>
  <c r="I46" i="6"/>
  <c r="G6" i="6"/>
  <c r="G13" i="6"/>
  <c r="G16" i="6"/>
  <c r="I21" i="6"/>
  <c r="I29" i="6"/>
  <c r="I6" i="6"/>
  <c r="I11" i="6"/>
  <c r="I14" i="6"/>
  <c r="I17" i="6"/>
  <c r="I18" i="6"/>
  <c r="I20" i="6"/>
  <c r="I31" i="6"/>
  <c r="U240" i="2"/>
  <c r="U35" i="2"/>
  <c r="U246" i="2"/>
  <c r="U31" i="2"/>
  <c r="U34" i="2"/>
  <c r="U33" i="2"/>
  <c r="U32" i="2"/>
  <c r="U284" i="2"/>
  <c r="U111" i="2"/>
  <c r="U108" i="2"/>
  <c r="U176" i="2"/>
  <c r="U389" i="2"/>
  <c r="X340" i="2"/>
  <c r="Y340" i="2" s="1"/>
  <c r="U161" i="2"/>
  <c r="U148" i="2"/>
  <c r="U149" i="2"/>
  <c r="U186" i="2"/>
  <c r="U193" i="2"/>
  <c r="U187" i="2"/>
  <c r="U224" i="2"/>
  <c r="U391" i="2"/>
  <c r="U392" i="2"/>
  <c r="U394" i="2"/>
  <c r="U395" i="2"/>
  <c r="U396" i="2"/>
  <c r="U397" i="2"/>
  <c r="U401" i="2"/>
  <c r="U402" i="2"/>
  <c r="U398" i="2"/>
  <c r="U406" i="2"/>
  <c r="U407" i="2"/>
  <c r="U410" i="2"/>
  <c r="U411" i="2"/>
  <c r="U414" i="2"/>
  <c r="U349" i="2"/>
  <c r="U350" i="2"/>
  <c r="U351" i="2"/>
  <c r="U352" i="2"/>
  <c r="U353" i="2"/>
  <c r="U364" i="2"/>
  <c r="U380" i="2"/>
  <c r="U365" i="2"/>
  <c r="U366" i="2"/>
  <c r="U367" i="2"/>
  <c r="U361" i="2"/>
  <c r="U228" i="2"/>
  <c r="U223" i="2"/>
  <c r="U381" i="2"/>
  <c r="U334" i="2"/>
  <c r="U259" i="2"/>
  <c r="U363" i="2"/>
  <c r="U260" i="2"/>
  <c r="U426" i="2"/>
  <c r="U433" i="2"/>
  <c r="H17" i="6" s="1"/>
  <c r="U434" i="2"/>
  <c r="U435" i="2"/>
  <c r="U450" i="2"/>
  <c r="U451" i="2"/>
  <c r="U457" i="2"/>
  <c r="U235" i="2"/>
  <c r="U236" i="2"/>
  <c r="U262" i="2"/>
  <c r="U264" i="2"/>
  <c r="U265" i="2"/>
  <c r="U266" i="2"/>
  <c r="U267" i="2"/>
  <c r="U271" i="2"/>
  <c r="U272" i="2"/>
  <c r="U274" i="2"/>
  <c r="U273" i="2"/>
  <c r="U277" i="2"/>
  <c r="U250" i="2"/>
  <c r="U280" i="2"/>
  <c r="U251" i="2"/>
  <c r="U252" i="2"/>
  <c r="U283" i="2"/>
  <c r="U286" i="2"/>
  <c r="U141" i="2"/>
  <c r="U103" i="2"/>
  <c r="U104" i="2"/>
  <c r="U106" i="2"/>
  <c r="U107" i="2"/>
  <c r="U110" i="2"/>
  <c r="U194" i="2"/>
  <c r="U195" i="2"/>
  <c r="U196" i="2"/>
  <c r="U197" i="2"/>
  <c r="U198" i="2"/>
  <c r="U199" i="2"/>
  <c r="U200" i="2"/>
  <c r="U202" i="2"/>
  <c r="U203" i="2"/>
  <c r="U204" i="2"/>
  <c r="U205" i="2"/>
  <c r="U206" i="2"/>
  <c r="U207" i="2"/>
  <c r="U208" i="2"/>
  <c r="U182" i="2"/>
  <c r="U188" i="2"/>
  <c r="U189" i="2"/>
  <c r="U191" i="2"/>
  <c r="U201" i="2"/>
  <c r="U209" i="2"/>
  <c r="U210" i="2"/>
  <c r="U217" i="2"/>
  <c r="U183" i="2"/>
  <c r="U184" i="2"/>
  <c r="U185" i="2"/>
  <c r="U192" i="2"/>
  <c r="U218" i="2"/>
  <c r="U219" i="2"/>
  <c r="U220" i="2"/>
  <c r="U221" i="2"/>
  <c r="U213" i="2"/>
  <c r="U222" i="2"/>
  <c r="U226" i="2"/>
  <c r="U227" i="2"/>
  <c r="U231" i="2"/>
  <c r="U216" i="2"/>
  <c r="U225" i="2"/>
  <c r="U229" i="2"/>
  <c r="U230" i="2"/>
  <c r="U232" i="2"/>
  <c r="U233" i="2"/>
  <c r="U388" i="2"/>
  <c r="U390" i="2"/>
  <c r="U399" i="2"/>
  <c r="U393" i="2"/>
  <c r="U400" i="2"/>
  <c r="U241" i="2"/>
  <c r="U242" i="2"/>
  <c r="U245" i="2"/>
  <c r="U464" i="2"/>
  <c r="U463" i="2"/>
  <c r="U466" i="2"/>
  <c r="U328" i="2"/>
  <c r="U330" i="2"/>
  <c r="U327" i="2"/>
  <c r="U329" i="2"/>
  <c r="U325" i="2"/>
  <c r="U324" i="2"/>
  <c r="U323" i="2"/>
  <c r="U456" i="2"/>
  <c r="U454" i="2"/>
  <c r="U314" i="2"/>
  <c r="U317" i="2"/>
  <c r="U316" i="2"/>
  <c r="U321" i="2"/>
  <c r="U315" i="2"/>
  <c r="U310" i="2"/>
  <c r="U309" i="2"/>
  <c r="U449" i="2"/>
  <c r="U306" i="2"/>
  <c r="U307" i="2"/>
  <c r="U455" i="2"/>
  <c r="U437" i="2"/>
  <c r="U446" i="2"/>
  <c r="U441" i="2"/>
  <c r="U431" i="2"/>
  <c r="U432" i="2"/>
  <c r="U304" i="2"/>
  <c r="U305" i="2"/>
  <c r="U443" i="2"/>
  <c r="U438" i="2"/>
  <c r="U429" i="2"/>
  <c r="U445" i="2"/>
  <c r="U440" i="2"/>
  <c r="U428" i="2"/>
  <c r="U444" i="2"/>
  <c r="U439" i="2"/>
  <c r="U427" i="2"/>
  <c r="U425" i="2"/>
  <c r="U303" i="2"/>
  <c r="U320" i="2"/>
  <c r="U301" i="2"/>
  <c r="U295" i="2"/>
  <c r="U293" i="2"/>
  <c r="U297" i="2"/>
  <c r="U300" i="2"/>
  <c r="U298" i="2"/>
  <c r="U302" i="2"/>
  <c r="U294" i="2"/>
  <c r="U299" i="2"/>
  <c r="U340" i="2"/>
  <c r="U130" i="2"/>
  <c r="U127" i="2"/>
  <c r="U129" i="2"/>
  <c r="U132" i="2"/>
  <c r="U133" i="2"/>
  <c r="U135" i="2"/>
  <c r="U137" i="2"/>
  <c r="U368" i="2"/>
  <c r="U369" i="2"/>
  <c r="U370" i="2"/>
  <c r="U371" i="2"/>
  <c r="U372" i="2"/>
  <c r="U373" i="2"/>
  <c r="U134" i="2"/>
  <c r="U138" i="2"/>
  <c r="U139" i="2"/>
  <c r="U140" i="2"/>
  <c r="U144" i="2"/>
  <c r="U143" i="2"/>
  <c r="U147" i="2"/>
  <c r="U84" i="2"/>
  <c r="U88" i="2"/>
  <c r="U41" i="2"/>
  <c r="U42" i="2"/>
  <c r="U44" i="2"/>
  <c r="U46" i="2"/>
  <c r="U47" i="2"/>
  <c r="U54" i="2"/>
  <c r="U57" i="2"/>
  <c r="U58" i="2"/>
  <c r="U55" i="2"/>
  <c r="U60" i="2"/>
  <c r="U62" i="2"/>
  <c r="U65" i="2"/>
  <c r="U69" i="2"/>
  <c r="U70" i="2"/>
  <c r="U71" i="2"/>
  <c r="U359" i="2"/>
  <c r="U78" i="2"/>
  <c r="U80" i="2"/>
  <c r="U83" i="2"/>
  <c r="U86" i="2"/>
  <c r="U87" i="2"/>
  <c r="U89" i="2"/>
  <c r="U11" i="2"/>
  <c r="U118" i="2"/>
  <c r="U120" i="2"/>
  <c r="U356" i="2"/>
  <c r="U122" i="2"/>
  <c r="U45" i="2"/>
  <c r="X146" i="2"/>
  <c r="Y146" i="2" s="1"/>
  <c r="X120" i="2"/>
  <c r="Y120" i="2" s="1"/>
  <c r="X118" i="2"/>
  <c r="Y118" i="2" s="1"/>
  <c r="X418" i="2"/>
  <c r="Y418" i="2" s="1"/>
  <c r="X151" i="2"/>
  <c r="Y151" i="2" s="1"/>
  <c r="X331" i="2"/>
  <c r="Y331" i="2" s="1"/>
  <c r="X332" i="2"/>
  <c r="Y332" i="2" s="1"/>
  <c r="X333" i="2"/>
  <c r="Y333" i="2" s="1"/>
  <c r="X336" i="2"/>
  <c r="Y336" i="2" s="1"/>
  <c r="X261" i="2"/>
  <c r="Y261" i="2" s="1"/>
  <c r="X270" i="2"/>
  <c r="Y270" i="2" s="1"/>
  <c r="X276" i="2"/>
  <c r="Y276" i="2" s="1"/>
  <c r="X277" i="2"/>
  <c r="Y277" i="2" s="1"/>
  <c r="X279" i="2"/>
  <c r="Y279" i="2" s="1"/>
  <c r="X337" i="2"/>
  <c r="Y337" i="2" s="1"/>
  <c r="X342" i="2"/>
  <c r="Y342" i="2" s="1"/>
  <c r="X349" i="2"/>
  <c r="Y349" i="2" s="1"/>
  <c r="X350" i="2"/>
  <c r="Y350" i="2" s="1"/>
  <c r="X351" i="2"/>
  <c r="Y351" i="2" s="1"/>
  <c r="X352" i="2"/>
  <c r="Y352" i="2" s="1"/>
  <c r="X353" i="2"/>
  <c r="Y353" i="2" s="1"/>
  <c r="X361" i="2"/>
  <c r="Y361" i="2" s="1"/>
  <c r="X380" i="2"/>
  <c r="Y380" i="2" s="1"/>
  <c r="X363" i="2"/>
  <c r="Y363" i="2" s="1"/>
  <c r="X364" i="2"/>
  <c r="Y364" i="2" s="1"/>
  <c r="X366" i="2"/>
  <c r="Y366" i="2" s="1"/>
  <c r="X228" i="2"/>
  <c r="Y228" i="2" s="1"/>
  <c r="X223" i="2"/>
  <c r="Y223" i="2" s="1"/>
  <c r="X186" i="2"/>
  <c r="Y186" i="2" s="1"/>
  <c r="X193" i="2"/>
  <c r="Y193" i="2" s="1"/>
  <c r="X187" i="2"/>
  <c r="Y187" i="2" s="1"/>
  <c r="X224" i="2"/>
  <c r="Y224" i="2" s="1"/>
  <c r="X381" i="2"/>
  <c r="Y381" i="2" s="1"/>
  <c r="X334" i="2"/>
  <c r="Y334" i="2" s="1"/>
  <c r="X341" i="2"/>
  <c r="Y341" i="2" s="1"/>
  <c r="X178" i="2"/>
  <c r="Y178" i="2" s="1"/>
  <c r="X259" i="2"/>
  <c r="Y259" i="2" s="1"/>
  <c r="X367" i="2"/>
  <c r="Y367" i="2" s="1"/>
  <c r="X433" i="2"/>
  <c r="Y433" i="2" s="1"/>
  <c r="X434" i="2"/>
  <c r="Y434" i="2" s="1"/>
  <c r="X235" i="2"/>
  <c r="Y235" i="2" s="1"/>
  <c r="X236" i="2"/>
  <c r="Y236" i="2" s="1"/>
  <c r="X237" i="2"/>
  <c r="Y237" i="2" s="1"/>
  <c r="X263" i="2"/>
  <c r="Y263" i="2" s="1"/>
  <c r="X264" i="2"/>
  <c r="Y264" i="2" s="1"/>
  <c r="X265" i="2"/>
  <c r="Y265" i="2" s="1"/>
  <c r="X266" i="2"/>
  <c r="Y266" i="2" s="1"/>
  <c r="X271" i="2"/>
  <c r="Y271" i="2" s="1"/>
  <c r="X272" i="2"/>
  <c r="Y272" i="2" s="1"/>
  <c r="X274" i="2"/>
  <c r="Y274" i="2" s="1"/>
  <c r="X273" i="2"/>
  <c r="Y273" i="2" s="1"/>
  <c r="X275" i="2"/>
  <c r="Y275" i="2" s="1"/>
  <c r="X247" i="2"/>
  <c r="Y247" i="2" s="1"/>
  <c r="X249" i="2"/>
  <c r="Y249" i="2" s="1"/>
  <c r="X248" i="2"/>
  <c r="Y248" i="2" s="1"/>
  <c r="X250" i="2"/>
  <c r="Y250" i="2" s="1"/>
  <c r="X280" i="2"/>
  <c r="Y280" i="2" s="1"/>
  <c r="X251" i="2"/>
  <c r="Y251" i="2" s="1"/>
  <c r="X252" i="2"/>
  <c r="Y252" i="2" s="1"/>
  <c r="X283" i="2"/>
  <c r="Y283" i="2" s="1"/>
  <c r="X285" i="2"/>
  <c r="Y285" i="2" s="1"/>
  <c r="X141" i="2"/>
  <c r="Y141" i="2" s="1"/>
  <c r="X103" i="2"/>
  <c r="Y103" i="2" s="1"/>
  <c r="X104" i="2"/>
  <c r="Y104" i="2" s="1"/>
  <c r="X106" i="2"/>
  <c r="Y106" i="2" s="1"/>
  <c r="X25" i="2"/>
  <c r="Y25" i="2" s="1"/>
  <c r="X26" i="2"/>
  <c r="Y26" i="2" s="1"/>
  <c r="X27" i="2"/>
  <c r="Y27" i="2" s="1"/>
  <c r="X28" i="2"/>
  <c r="Y28" i="2" s="1"/>
  <c r="X29" i="2"/>
  <c r="Y29" i="2" s="1"/>
  <c r="X30" i="2"/>
  <c r="Y30" i="2" s="1"/>
  <c r="X113" i="2"/>
  <c r="Y113" i="2" s="1"/>
  <c r="X116" i="2"/>
  <c r="Y116" i="2" s="1"/>
  <c r="X117" i="2"/>
  <c r="Y117" i="2" s="1"/>
  <c r="X145" i="2"/>
  <c r="Y145" i="2" s="1"/>
  <c r="X24" i="2"/>
  <c r="Y24" i="2" s="1"/>
  <c r="U160" i="2"/>
  <c r="U162" i="2"/>
  <c r="H45" i="6" s="1"/>
  <c r="U163" i="2"/>
  <c r="H46" i="6" s="1"/>
  <c r="U164" i="2"/>
  <c r="G46" i="6"/>
  <c r="G45" i="6"/>
  <c r="G44" i="6"/>
  <c r="G43" i="6"/>
  <c r="G41" i="6"/>
  <c r="G40" i="6"/>
  <c r="G39" i="6"/>
  <c r="G38" i="6"/>
  <c r="G37" i="6"/>
  <c r="U358" i="2"/>
  <c r="U117" i="2"/>
  <c r="U121" i="2"/>
  <c r="U123" i="2"/>
  <c r="U128" i="2"/>
  <c r="U125" i="2"/>
  <c r="U126" i="2"/>
  <c r="U90" i="2"/>
  <c r="U81" i="2"/>
  <c r="U77" i="2"/>
  <c r="U74" i="2"/>
  <c r="U49" i="2"/>
  <c r="U101" i="2"/>
  <c r="F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U116" i="2"/>
  <c r="U29" i="2"/>
  <c r="U85" i="2"/>
  <c r="U113" i="2"/>
  <c r="U145" i="2"/>
  <c r="U142" i="2"/>
  <c r="U336" i="2"/>
  <c r="U64" i="2"/>
  <c r="U63" i="2"/>
  <c r="U75" i="2"/>
  <c r="U50" i="2"/>
  <c r="U72" i="2"/>
  <c r="U131" i="2"/>
  <c r="U68" i="2"/>
  <c r="U67" i="2"/>
  <c r="U66" i="2"/>
  <c r="U51" i="2"/>
  <c r="U48" i="2"/>
  <c r="U53" i="2"/>
  <c r="U238" i="2"/>
  <c r="U239" i="2"/>
  <c r="U73" i="2"/>
  <c r="U76" i="2"/>
  <c r="U52" i="2"/>
  <c r="U215" i="2"/>
  <c r="H13" i="6" s="1"/>
  <c r="U263" i="2"/>
  <c r="U279" i="2"/>
  <c r="U27" i="2"/>
  <c r="U24" i="2"/>
  <c r="U28" i="2"/>
  <c r="U155" i="2"/>
  <c r="U156" i="2"/>
  <c r="H39" i="6" s="1"/>
  <c r="U157" i="2"/>
  <c r="U158" i="2"/>
  <c r="H41" i="6" s="1"/>
  <c r="U154" i="2"/>
  <c r="U13" i="2"/>
  <c r="U14" i="2"/>
  <c r="U15" i="2"/>
  <c r="U179" i="2"/>
  <c r="U180" i="2"/>
  <c r="U16" i="2"/>
  <c r="U17" i="2"/>
  <c r="U18" i="2"/>
  <c r="U19" i="2"/>
  <c r="U20" i="2"/>
  <c r="U21" i="2"/>
  <c r="U22" i="2"/>
  <c r="U23" i="2"/>
  <c r="U61" i="2"/>
  <c r="U354" i="2"/>
  <c r="U355" i="2"/>
  <c r="U357" i="2"/>
  <c r="U91" i="2"/>
  <c r="U92" i="2"/>
  <c r="U93" i="2"/>
  <c r="U94" i="2"/>
  <c r="U96" i="2"/>
  <c r="U97" i="2"/>
  <c r="U98" i="2"/>
  <c r="U99" i="2"/>
  <c r="U112" i="2"/>
  <c r="U190" i="2"/>
  <c r="U115" i="2"/>
  <c r="U151" i="2"/>
  <c r="U12" i="2"/>
  <c r="U332" i="2"/>
  <c r="U333" i="2"/>
  <c r="U268" i="2"/>
  <c r="U275" i="2"/>
  <c r="U276" i="2"/>
  <c r="U337" i="2"/>
  <c r="U342" i="2"/>
  <c r="U331" i="2"/>
  <c r="U418" i="2"/>
  <c r="U26" i="2"/>
  <c r="U30" i="2"/>
  <c r="U25" i="2"/>
  <c r="U465" i="2"/>
  <c r="U417" i="2"/>
  <c r="Y440" i="2"/>
  <c r="Y299" i="2"/>
  <c r="Y439" i="2"/>
  <c r="Y133" i="2"/>
  <c r="Y39" i="2"/>
  <c r="Y62" i="2"/>
  <c r="Y63" i="2"/>
  <c r="Y395" i="2"/>
  <c r="Y240" i="2"/>
  <c r="Y107" i="2"/>
  <c r="Y309" i="2"/>
  <c r="Y128" i="2"/>
  <c r="Y127" i="2"/>
  <c r="Y362" i="2"/>
  <c r="Y338" i="2"/>
  <c r="O385" i="2"/>
  <c r="P290" i="2"/>
  <c r="Q377" i="2"/>
  <c r="R422" i="2"/>
  <c r="O171" i="2"/>
  <c r="R470" i="2"/>
  <c r="Q290" i="2" l="1"/>
  <c r="U345" i="2"/>
  <c r="U421" i="2"/>
  <c r="H14" i="6"/>
  <c r="U469" i="2"/>
  <c r="H11" i="6"/>
  <c r="T470" i="2"/>
  <c r="T346" i="2"/>
  <c r="T422" i="2"/>
  <c r="U170" i="2"/>
  <c r="U255" i="2"/>
  <c r="H16" i="6"/>
  <c r="R256" i="2"/>
  <c r="O256" i="2"/>
  <c r="T377" i="2"/>
  <c r="R171" i="2"/>
  <c r="R346" i="2"/>
  <c r="T473" i="2"/>
  <c r="G50" i="6"/>
  <c r="O470" i="2"/>
  <c r="T171" i="2"/>
  <c r="I50" i="6"/>
  <c r="R290" i="2"/>
  <c r="O290" i="2"/>
  <c r="H31" i="6"/>
  <c r="V171" i="2"/>
  <c r="P346" i="2"/>
  <c r="H44" i="6"/>
  <c r="T472" i="2"/>
  <c r="P422" i="2"/>
  <c r="R473" i="2"/>
  <c r="O346" i="2"/>
  <c r="P171" i="2"/>
  <c r="V377" i="2"/>
  <c r="Q256" i="2"/>
  <c r="H37" i="6"/>
  <c r="V256" i="2"/>
  <c r="R472" i="2"/>
  <c r="R477" i="2" s="1"/>
  <c r="O422" i="2"/>
  <c r="Q472" i="2"/>
  <c r="Q477" i="2" s="1"/>
  <c r="Q171" i="2"/>
  <c r="P473" i="2"/>
  <c r="V473" i="2"/>
  <c r="R377" i="2"/>
  <c r="Q470" i="2"/>
  <c r="Q422" i="2"/>
  <c r="V422" i="2"/>
  <c r="Q473" i="2"/>
  <c r="H23" i="6"/>
  <c r="P256" i="2"/>
  <c r="H38" i="6"/>
  <c r="H8" i="6"/>
  <c r="H19" i="6"/>
  <c r="H22" i="6"/>
  <c r="G35" i="6"/>
  <c r="H18" i="6"/>
  <c r="O473" i="2"/>
  <c r="U468" i="2"/>
  <c r="H40" i="6"/>
  <c r="U383" i="2"/>
  <c r="U385" i="2" s="1"/>
  <c r="P472" i="2"/>
  <c r="P477" i="2" s="1"/>
  <c r="H47" i="6"/>
  <c r="H10" i="6"/>
  <c r="H29" i="6"/>
  <c r="H34" i="6"/>
  <c r="U254" i="2"/>
  <c r="O472" i="2"/>
  <c r="O477" i="2" s="1"/>
  <c r="I35" i="6"/>
  <c r="U288" i="2"/>
  <c r="U290" i="2" s="1"/>
  <c r="H20" i="6"/>
  <c r="H43" i="6"/>
  <c r="H12" i="6"/>
  <c r="H24" i="6"/>
  <c r="U420" i="2"/>
  <c r="H21" i="6"/>
  <c r="H9" i="6"/>
  <c r="U375" i="2"/>
  <c r="U344" i="2"/>
  <c r="H30" i="6"/>
  <c r="H26" i="6"/>
  <c r="P377" i="2"/>
  <c r="H6" i="6"/>
  <c r="O377" i="2"/>
  <c r="V472" i="2"/>
  <c r="V346" i="2"/>
  <c r="T474" i="2" l="1"/>
  <c r="H50" i="6"/>
  <c r="U171" i="2"/>
  <c r="Q474" i="2"/>
  <c r="R474" i="2"/>
  <c r="U422" i="2"/>
  <c r="V474" i="2"/>
  <c r="P474" i="2"/>
  <c r="U346" i="2"/>
  <c r="O474" i="2"/>
  <c r="U256" i="2"/>
  <c r="U470" i="2"/>
  <c r="H35" i="6"/>
  <c r="U472" i="2"/>
  <c r="U377" i="2"/>
  <c r="U473" i="2"/>
  <c r="U47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LECLERE Fabrice</author>
  </authors>
  <commentList>
    <comment ref="I365" authorId="0" shapeId="0" xr:uid="{66A65B7F-BB5A-455D-AAB8-B996BE4642BC}">
      <text>
        <r>
          <rPr>
            <b/>
            <sz val="9"/>
            <color indexed="81"/>
            <rFont val="Tahoma"/>
            <family val="2"/>
          </rPr>
          <t>LECLERE Fabrice:</t>
        </r>
        <r>
          <rPr>
            <sz val="9"/>
            <color indexed="81"/>
            <rFont val="Tahoma"/>
            <family val="2"/>
          </rPr>
          <t xml:space="preserve">
Modification du CB à l'initiative de la Comptabilité - à valider</t>
        </r>
      </text>
    </comment>
  </commentList>
</comments>
</file>

<file path=xl/sharedStrings.xml><?xml version="1.0" encoding="utf-8"?>
<sst xmlns="http://schemas.openxmlformats.org/spreadsheetml/2006/main" count="4183" uniqueCount="2810">
  <si>
    <t>Dont recettes affectées</t>
  </si>
  <si>
    <t>Administration</t>
  </si>
  <si>
    <t>Décret</t>
  </si>
  <si>
    <t xml:space="preserve">Variations </t>
  </si>
  <si>
    <t>Titre</t>
  </si>
  <si>
    <t>Secteur</t>
  </si>
  <si>
    <t>Division</t>
  </si>
  <si>
    <t>1-2 
Sec</t>
  </si>
  <si>
    <t>3-4 
Sec</t>
  </si>
  <si>
    <t>(1)</t>
  </si>
  <si>
    <t>(2)</t>
  </si>
  <si>
    <t>(3)</t>
  </si>
  <si>
    <t>(4)</t>
  </si>
  <si>
    <t>(5)</t>
  </si>
  <si>
    <t>(6)</t>
  </si>
  <si>
    <t>(7)</t>
  </si>
  <si>
    <t>(9)</t>
  </si>
  <si>
    <t>(11)</t>
  </si>
  <si>
    <t>(12)</t>
  </si>
  <si>
    <t>(13)</t>
  </si>
  <si>
    <t>(14)</t>
  </si>
  <si>
    <t>(16)</t>
  </si>
  <si>
    <t>(17)</t>
  </si>
  <si>
    <t>SG</t>
  </si>
  <si>
    <t>Produit d'études et vente de publications dans le domaine des statistiques</t>
  </si>
  <si>
    <t>Frais d'inscription à des manifestations organisées par la Région</t>
  </si>
  <si>
    <t>Total des recettes</t>
  </si>
  <si>
    <t>Différence</t>
  </si>
  <si>
    <t>Remboursements en relation avec les dépenses exposées pour les traitements, allocations et charges sociales des agents du SPW</t>
  </si>
  <si>
    <t xml:space="preserve">Remboursement au SPW des traitements et allocations des Receveurs régionaux </t>
  </si>
  <si>
    <t>Cotisation du personnel du SPW à l'achat de titres-repas</t>
  </si>
  <si>
    <t>Intérêts sur avances récupérables et participation aux bénéfices d'exploitation des entreprises en matière de politique générale de l'énergie</t>
  </si>
  <si>
    <t>Intérêts sur avances récupérables en matière de logement</t>
  </si>
  <si>
    <t>Remboursement des subventions accordées aux organismes publics et privés en matière de logement</t>
  </si>
  <si>
    <t>Remboursement des aides au logement accordées aux particuliers</t>
  </si>
  <si>
    <t>Droits d'enregistrement sur les transmissions à titre onéreux de biens immeubles</t>
  </si>
  <si>
    <t>Droits d'enregistrement sur la constitution d'une hypothèque sur un bien immeuble situé en Belgique</t>
  </si>
  <si>
    <t>Droits d'enregistrement sur les partages partiels ou totaux de biens immeubles situés en Belgique, les cessions à titre onéreux entre copropriétaires, de parties indivises de tels biens</t>
  </si>
  <si>
    <t>Taxe de circulation sur les véhicules automobiles</t>
  </si>
  <si>
    <t>Taxes sur les logements abandonnés</t>
  </si>
  <si>
    <t>Taxe sur les jeux et paris</t>
  </si>
  <si>
    <t>Taxe sur les appareils automatiques de divertissement</t>
  </si>
  <si>
    <t>Taxe d'ouverture des débits de boissons fermentées</t>
  </si>
  <si>
    <t>Redevance radio et télévision</t>
  </si>
  <si>
    <t>Taxes sur les automates</t>
  </si>
  <si>
    <t xml:space="preserve">Droits de succession et de mutation par décès </t>
  </si>
  <si>
    <t>Revenus liés à l'exploitation des réseaux de télécommunications</t>
  </si>
  <si>
    <t>Intérêts résultant de l'octroi d'avances récupérables et de prêts obligataires à des entreprises dans le cadre de leur développement et de leur restructuration</t>
  </si>
  <si>
    <t>Contributions liées à l'octroi de garanties régionales</t>
  </si>
  <si>
    <t>Remboursements inhérents à la prise en charge des rémunérations du personnel des hôpitaux psychiatriques</t>
  </si>
  <si>
    <t>Remboursement d'avances récupérables consenties aux hôpitaux psychiatriques</t>
  </si>
  <si>
    <t>Produit de la location des biens gérés par l'administration des transports</t>
  </si>
  <si>
    <t>Recettes provenant des récupérations par suite de dommages causés aux véhicules assurant le transport scolaire</t>
  </si>
  <si>
    <t xml:space="preserve">Redevances liées aux autorisations de voiries </t>
  </si>
  <si>
    <t>Produit de la location de biens</t>
  </si>
  <si>
    <t>Redevances liées à l'exploitation des établissements annexes situés sur le réseau routier</t>
  </si>
  <si>
    <t>Programme CEE Infrastructure Transports - Voies hydrauliques</t>
  </si>
  <si>
    <t>Recettes provenant du comptoir forestier</t>
  </si>
  <si>
    <t>Ventes de venaisons et contributions des invités aux Chasses de la Couronne</t>
  </si>
  <si>
    <t>Produit de la location du droit de chasse</t>
  </si>
  <si>
    <t>Remboursement de subsides et d'avances dans le cadre de programmes ou de projets de recherches scientifiques et techniques</t>
  </si>
  <si>
    <t>Total général des recettes</t>
  </si>
  <si>
    <t>Dont total des recettes affectées</t>
  </si>
  <si>
    <t>Recettes résultant des amendes administratives perçues en vertu des articles 200bis et 200ter du Code wallon du Logement et de l'Habitat durable</t>
  </si>
  <si>
    <t>09</t>
  </si>
  <si>
    <t>Recettes générées dans le cadre de la délivrance des cartes professionnelles</t>
  </si>
  <si>
    <t>Intérêts créditeurs payés par des débiteurs des comités de remembrement ou d'aménagement foncier bénéficiaires d'un remboursement échelonné de leur solde de compte</t>
  </si>
  <si>
    <t>Taxe de mise en circulation (y compris eco-malus)</t>
  </si>
  <si>
    <t>Remboursement rémunérations cofinancées par l'Europe</t>
  </si>
  <si>
    <t>Taxe sur les mâts, pylônes ou antennes affectés à la réalisation, directement avec le public, d’une opération mobile de télécommunications par l’opérateur d’un réseau public de télécommunications</t>
  </si>
  <si>
    <t>Fonds destiné à la réalisation de programmes particuliers financés par le RTE-T</t>
  </si>
  <si>
    <t>IAS</t>
  </si>
  <si>
    <t>MI</t>
  </si>
  <si>
    <t>ARNE</t>
  </si>
  <si>
    <t>TLPE</t>
  </si>
  <si>
    <t>F</t>
  </si>
  <si>
    <t>EER</t>
  </si>
  <si>
    <t>Remboursement des institutions européennes dans le cadre de la gestion de la peste porcine africaine</t>
  </si>
  <si>
    <t>Recettes en provenance de l'AViQ</t>
  </si>
  <si>
    <t>(15)</t>
  </si>
  <si>
    <t>Recettes en provenance de la Ville de Namur et d'Interparking dans le cadre du projet Grognon</t>
  </si>
  <si>
    <t>Récupération sur créances et contentieux - Entreprises</t>
  </si>
  <si>
    <t>Récupération sur créances et contentieux - ASBL</t>
  </si>
  <si>
    <t>Récupération liée aux zones d'activité économique - UAP</t>
  </si>
  <si>
    <t>Récupération liée aux zones d'activité économique - Intercommunales</t>
  </si>
  <si>
    <t>Recettes provenant de l'activité des barrages régionaux</t>
  </si>
  <si>
    <t>Recettes exceptionnelles en matière de transport scolaire</t>
  </si>
  <si>
    <t>Droits d'enregistrement sur les donations entre vifs de biens meubles ou immeubles</t>
  </si>
  <si>
    <t>Précompte immobilier</t>
  </si>
  <si>
    <t>(Supprimé) Partie attribuée de l'impôt sur les personnes physiques - Calcul définitif exercice antérieur</t>
  </si>
  <si>
    <t xml:space="preserve">Recettes générées par les amendes administratives infligées par le Service des amendes administratives du Département de l’Inspection de la DGO6. </t>
  </si>
  <si>
    <t>Moyens supplémentaires accordés par le Fédéral dans le cadre du financement du secteur de l'économie sociale</t>
  </si>
  <si>
    <t>08</t>
  </si>
  <si>
    <t>16</t>
  </si>
  <si>
    <t>01</t>
  </si>
  <si>
    <t>Remboursements dans le cadre des activités des Gouvernements provinciaux</t>
  </si>
  <si>
    <t>Indemnités compensatoires COVID-19</t>
  </si>
  <si>
    <t>11</t>
  </si>
  <si>
    <t>61</t>
  </si>
  <si>
    <t>10</t>
  </si>
  <si>
    <t>Fonds destiné à la réalisation de programmes particuliers financés par l'IFOP</t>
  </si>
  <si>
    <r>
      <rPr>
        <sz val="9"/>
        <rFont val="Calibri"/>
        <family val="2"/>
      </rPr>
      <t>Participation aux bénéfices d'exploitation d'entreprises</t>
    </r>
    <r>
      <rPr>
        <sz val="9"/>
        <rFont val="Calibri"/>
        <family val="2"/>
        <scheme val="minor"/>
      </rPr>
      <t xml:space="preserve"> publiques ou privées</t>
    </r>
  </si>
  <si>
    <t>Domaine fonctionnel</t>
  </si>
  <si>
    <t>Compte budgétaire</t>
  </si>
  <si>
    <t>Ventes de biens non durables et de services par le secteur des administrations publiques aux entreprises, institutions de crédit, sociétés d’assurance - Cofinancements européens</t>
  </si>
  <si>
    <t>Ventes de biens non durables et de services par le secteur des administrations publiques aux ménages et ASBL au service des ménages  - Cofinancements européens</t>
  </si>
  <si>
    <t>Ventes de biens non durables et de services d’une unité du secteur public à une autre unité du secteur public  - Cofinancements européens</t>
  </si>
  <si>
    <t>Part régionale du produit des permis de chasse, de tenderie et des examens y relatifs</t>
  </si>
  <si>
    <t xml:space="preserve">Produits des droits d'inscription en provenance des guichets d'entreprises agréés </t>
  </si>
  <si>
    <r>
      <rPr>
        <sz val="9"/>
        <color theme="1"/>
        <rFont val="Calibri"/>
        <family val="2"/>
        <scheme val="minor"/>
      </rPr>
      <t xml:space="preserve">Produits des droits  d'inscription au jury central  permettant l'accès à la profession pour les professions réglementées </t>
    </r>
    <r>
      <rPr>
        <b/>
        <sz val="9"/>
        <color theme="1"/>
        <rFont val="Calibri"/>
        <family val="2"/>
        <scheme val="minor"/>
      </rPr>
      <t xml:space="preserve">
</t>
    </r>
  </si>
  <si>
    <t>Transferts de revenus des institutions de l'Union Européenne</t>
  </si>
  <si>
    <t>Recettes relatives au personnel FWB de la nouvelle CIF</t>
  </si>
  <si>
    <t>Produit des opérations d'excédents d'émissions d'emprunts</t>
  </si>
  <si>
    <t>Intérêts de placements</t>
  </si>
  <si>
    <t>Produit des retenues et des pénalités pour retard appliquées à des adjudicataires</t>
  </si>
  <si>
    <t>Récupération des créances contentieuses</t>
  </si>
  <si>
    <t>Moyens transférés par la Communauté française</t>
  </si>
  <si>
    <t>Moyens transférés par la Communauté française - Calcul définitif exercice antérieur</t>
  </si>
  <si>
    <t>Moyens perçus de la CFWB (accords de la Sainte Emilie)</t>
  </si>
  <si>
    <t xml:space="preserve">Partie attribuée de l'impôt sur les personnes physiques - recettes d'additionnels sous réductions des dépenses fiscales liées </t>
  </si>
  <si>
    <r>
      <t>Dégrèvement</t>
    </r>
    <r>
      <rPr>
        <b/>
        <sz val="9"/>
        <rFont val="Calibri"/>
        <family val="2"/>
        <scheme val="minor"/>
      </rPr>
      <t>s</t>
    </r>
    <r>
      <rPr>
        <sz val="9"/>
        <rFont val="Calibri"/>
        <family val="2"/>
        <scheme val="minor"/>
      </rPr>
      <t xml:space="preserve"> fiscaux</t>
    </r>
  </si>
  <si>
    <t>Recettes des amendes routières</t>
  </si>
  <si>
    <t>Moyens liés aux compétences transférées</t>
  </si>
  <si>
    <t>Produits des sanctions administratives  appliquées aux services de taxis et aux services de location de voitures avec chauffeur</t>
  </si>
  <si>
    <t>Remboursement des versements provisionnels excédentaires des intérêts de la dette</t>
  </si>
  <si>
    <t>Produits des emprunts d'une durée supérieure à un an en monnaies étrangères</t>
  </si>
  <si>
    <t>Remboursement d'avances récupérables en matière de logement</t>
  </si>
  <si>
    <t>Produits résultant de la récupération des avances consenties pour les dépenses techniques relatives à l’application de la législation sur le remembrement ou d'aménagement foncier de biens ruraux</t>
  </si>
  <si>
    <t>Récupération de primes d'emploi sur base de la loi du 4 août 1978 et du décret du 25 juin 1992 modifiant la loi du 4 août 1978 de réorientation économique et récupération d'indus APE</t>
  </si>
  <si>
    <t>Récupération sur créances et contentieux - Aides à l'investissement</t>
  </si>
  <si>
    <t>(Supprimé) Récupération sur créances et contentieux : expansion, restructuration et développement des entreprises, zonings et zones d'emploi</t>
  </si>
  <si>
    <t>00</t>
  </si>
  <si>
    <t>Fonds destiné à la réalisation de la réserve d'ajustement du Brexit</t>
  </si>
  <si>
    <t>Total général des recettes (Avec SP)</t>
  </si>
  <si>
    <t>Recettes en provenance du pouvoir Fédéral dans le cadre de l'Aide aux Personnes Agées</t>
  </si>
  <si>
    <t>Produits de nouveaux emprunts</t>
  </si>
  <si>
    <t>60</t>
  </si>
  <si>
    <t>Produits des avances</t>
  </si>
  <si>
    <t>99.00</t>
  </si>
  <si>
    <t>99</t>
  </si>
  <si>
    <t>Apports de fonds propres</t>
  </si>
  <si>
    <t>Apports fds propres</t>
  </si>
  <si>
    <t>98.00</t>
  </si>
  <si>
    <t>98</t>
  </si>
  <si>
    <t>Monétisations</t>
  </si>
  <si>
    <t>97.00</t>
  </si>
  <si>
    <t>97</t>
  </si>
  <si>
    <t>Produit emprunts émis à + 1an: leasings financiers</t>
  </si>
  <si>
    <t>Prod emp +1a leasing</t>
  </si>
  <si>
    <t>Produit des emprunts émis à plus d'un an en matière de leasings financiers</t>
  </si>
  <si>
    <t>96.70</t>
  </si>
  <si>
    <t>Préfinancement par UE des dép financiées par UE</t>
  </si>
  <si>
    <t>Préf UE dép fin par UE</t>
  </si>
  <si>
    <t>Préfinancement par l'UE des dépenses financiées par l'UE</t>
  </si>
  <si>
    <t>96.40</t>
  </si>
  <si>
    <t>Produits emprunts à intérieur autres groupes inst</t>
  </si>
  <si>
    <t>Prod emp ô gr instit</t>
  </si>
  <si>
    <t>Produits des emprunts à l'intérieur des autres groupes institutionnels</t>
  </si>
  <si>
    <t>96.35</t>
  </si>
  <si>
    <t>Produits emprunts à intérieur de ens autonome sub</t>
  </si>
  <si>
    <t>Prod emp ens aut sub</t>
  </si>
  <si>
    <t>Produits des emprunts à l'intérieur de l'enseignement autonome subsidié</t>
  </si>
  <si>
    <t>96.34</t>
  </si>
  <si>
    <t>Produits emprunts à intérieur des pouvoirs locaux</t>
  </si>
  <si>
    <t>Prod emp p locaux</t>
  </si>
  <si>
    <t>Produits des emprunts à l'intérieur des pouvoirs locaux</t>
  </si>
  <si>
    <t>96.33</t>
  </si>
  <si>
    <t>Produits emprunts à intérieur de la sécu sociale</t>
  </si>
  <si>
    <t>Prod emp sécu sociale</t>
  </si>
  <si>
    <t>Produits des emprunts à l'intérieur de la sécurité sociale</t>
  </si>
  <si>
    <t>96.32</t>
  </si>
  <si>
    <t>Produits emprunts a intérieur gr institutionnel</t>
  </si>
  <si>
    <t>Prod emp gr insti</t>
  </si>
  <si>
    <t>Produits des emprunts à l'intérieur du groupe institutionnel</t>
  </si>
  <si>
    <t>96.31</t>
  </si>
  <si>
    <t>Produit emprunts à +1an: administrations publiques</t>
  </si>
  <si>
    <t>Prod emp +1an adm pu</t>
  </si>
  <si>
    <t>Produit des emprunts émis à plus d'un an à l'intérieur du secteur des administrations publiques (non ventilé)</t>
  </si>
  <si>
    <t>96.30</t>
  </si>
  <si>
    <t>Produit emprunts à + 1 an en monnaies étrangères</t>
  </si>
  <si>
    <t>Prod emp +1an devise</t>
  </si>
  <si>
    <t>Produit des emprunts émis à plus d'un an en monnaies étrangères</t>
  </si>
  <si>
    <t>96.20</t>
  </si>
  <si>
    <t>Produit des emprunts émis à plus d'un an en euros</t>
  </si>
  <si>
    <t>Prod empr +1an euros</t>
  </si>
  <si>
    <t>96.10</t>
  </si>
  <si>
    <t>96</t>
  </si>
  <si>
    <t>Remb d'avances : Autres groupes institutionnels</t>
  </si>
  <si>
    <t>Remb avance ô gr instit</t>
  </si>
  <si>
    <t>Remboursements d'avances : Autres groupes institutionnels</t>
  </si>
  <si>
    <t>89.75</t>
  </si>
  <si>
    <t>Remb d'avances : Enseignement autonome subsidié</t>
  </si>
  <si>
    <t>Remb avance ens aut sub</t>
  </si>
  <si>
    <t>Remboursements d'avances : Enseignement autonome subsidié</t>
  </si>
  <si>
    <t>89.74</t>
  </si>
  <si>
    <t>Remb avances à intérieur des pouvoirs locaux</t>
  </si>
  <si>
    <t>Remb avance p locaux</t>
  </si>
  <si>
    <t>Remboursements d'avances : pouvoirs locaux</t>
  </si>
  <si>
    <t>89.73</t>
  </si>
  <si>
    <t>Remboursements d'avances : Sécurité sociale</t>
  </si>
  <si>
    <t>Remb avance sécu sociale</t>
  </si>
  <si>
    <t>89.72</t>
  </si>
  <si>
    <t>Remb avances à intérieur du groupe institutionnel</t>
  </si>
  <si>
    <t>Remb avance gr insti</t>
  </si>
  <si>
    <t>Remboursements d'avances à l'intérieur du groupe institutionnel</t>
  </si>
  <si>
    <t>89.71</t>
  </si>
  <si>
    <t>Liquidations part: autres groupes institutionnels</t>
  </si>
  <si>
    <t>Liq part:ô gr instit</t>
  </si>
  <si>
    <t xml:space="preserve">Liquidations de participations: autres groupes institutionnels </t>
  </si>
  <si>
    <t>89.65</t>
  </si>
  <si>
    <t>Liquidations part: enseignement autonome subsidié</t>
  </si>
  <si>
    <t>Liq part:ens aut sub</t>
  </si>
  <si>
    <t>Liquidations de participations: enseignement autonome subsidié</t>
  </si>
  <si>
    <t>89.64</t>
  </si>
  <si>
    <t>Liquidations de participations: pouvoirs locaux</t>
  </si>
  <si>
    <t>Liq part:pouv locaux</t>
  </si>
  <si>
    <t>89.63</t>
  </si>
  <si>
    <t>Liquidations de participations: sécurité sociale</t>
  </si>
  <si>
    <t>Liq part: sécu soc</t>
  </si>
  <si>
    <t>89.62</t>
  </si>
  <si>
    <t>Liquidations participations: groupe institutionnel</t>
  </si>
  <si>
    <t>Liq part:pouv instit</t>
  </si>
  <si>
    <t>Liquidations de participations: à l'intérieur du groupe institutionnel</t>
  </si>
  <si>
    <t>89.61</t>
  </si>
  <si>
    <t>Remboursements crédits:autre groupe institutionnel</t>
  </si>
  <si>
    <t>Rem créd:ô gr instit</t>
  </si>
  <si>
    <t>Remboursements de crédits par d'autres groupes institutionnels</t>
  </si>
  <si>
    <t>89.50</t>
  </si>
  <si>
    <t>Remboursements crédits: enseig autonome subsidié</t>
  </si>
  <si>
    <t>Rem cr:ens auto subs</t>
  </si>
  <si>
    <t>Remboursements de crédits par l'enseignement autonome subsidié</t>
  </si>
  <si>
    <t>89.40</t>
  </si>
  <si>
    <t>Remboursements crédits: ô adm publiques locales</t>
  </si>
  <si>
    <t>Rem créd: ô adm loc</t>
  </si>
  <si>
    <t>Remboursements de crédits par les autres administrations publiques locales</t>
  </si>
  <si>
    <t>89.35</t>
  </si>
  <si>
    <t>Remboursements crédits: ASBL des pouvoirs locaux</t>
  </si>
  <si>
    <t>Rem créd:ASBL pv loc</t>
  </si>
  <si>
    <t>Remboursements de crédits par les ASBL des pouvoirs locaux</t>
  </si>
  <si>
    <t>89.34</t>
  </si>
  <si>
    <t>Remboursements de crédits par les communes</t>
  </si>
  <si>
    <t>Rem créd: communes</t>
  </si>
  <si>
    <t>89.32</t>
  </si>
  <si>
    <t>Remboursements de crédits par les provinces</t>
  </si>
  <si>
    <t>Rem créd: provinces</t>
  </si>
  <si>
    <t>89.31</t>
  </si>
  <si>
    <t>Remboursements crédits: adm de sécurité sociale</t>
  </si>
  <si>
    <t>Rem créd: adm sécu</t>
  </si>
  <si>
    <t>Remboursements de crédits par les administrations de sécurité sociale</t>
  </si>
  <si>
    <t>89.20</t>
  </si>
  <si>
    <t>Remboursements crédits des autres unités publiques</t>
  </si>
  <si>
    <t>Rem créd:ô unités pu</t>
  </si>
  <si>
    <t>Remboursements de crédits des autres unités publiques</t>
  </si>
  <si>
    <t>89.17</t>
  </si>
  <si>
    <t>Remboursements de crédits: ASBL des adm publiques</t>
  </si>
  <si>
    <t>Rem créd:ASBL adm pu</t>
  </si>
  <si>
    <t>Remboursements de crédits des ASBL des administrations publiques</t>
  </si>
  <si>
    <t>89.16</t>
  </si>
  <si>
    <t>Remb crédits: établissements enseig pouvoir instit</t>
  </si>
  <si>
    <t>Rem cr:ensei pv inst</t>
  </si>
  <si>
    <t>Remboursements de crédits des établissements d'enseignement du pouvoir institutionnel</t>
  </si>
  <si>
    <t>89.15</t>
  </si>
  <si>
    <t>Remboursements de crédits des OAP</t>
  </si>
  <si>
    <t>Rem créd: OAP</t>
  </si>
  <si>
    <t>Remboursements de crédits des organismes administratifs publics (OAP)</t>
  </si>
  <si>
    <t>89.14</t>
  </si>
  <si>
    <t>Remboursements de crédits des SACA</t>
  </si>
  <si>
    <t>Rem créd: SACA</t>
  </si>
  <si>
    <t>Remboursements de crédits des services administratifs à comptabilité autonome (SACA)</t>
  </si>
  <si>
    <t>89.13</t>
  </si>
  <si>
    <t>Remboursements de crédits: fds budg non organiques</t>
  </si>
  <si>
    <t>Rem créd:fds non org</t>
  </si>
  <si>
    <t>Remboursements de crédits des fonds budgétaires non organiques</t>
  </si>
  <si>
    <t>89.12</t>
  </si>
  <si>
    <t>Remboursement de crédits du pouvoir institutionnel</t>
  </si>
  <si>
    <t>Rem créd:pouv instit</t>
  </si>
  <si>
    <t>Remboursements de crédits du pouvoir institutionnel</t>
  </si>
  <si>
    <t>89.11</t>
  </si>
  <si>
    <t>89</t>
  </si>
  <si>
    <t>Liq part à l'étranger : Remb avan par l'étranger</t>
  </si>
  <si>
    <t>Liq part rem avan etrang</t>
  </si>
  <si>
    <t>Liquidations de participations à l'étranger : Remboursements d'avances par l'étranger</t>
  </si>
  <si>
    <t>88.30</t>
  </si>
  <si>
    <t>Liquidations part: pays non UE- non adm publiques</t>
  </si>
  <si>
    <t>Liq part:non publ/UE</t>
  </si>
  <si>
    <t>Liquidations de participations dans des pays autres que les pays membres de l'UE (non-administrations publiques)</t>
  </si>
  <si>
    <t>88.24</t>
  </si>
  <si>
    <t>Liquidations part: instit internationales non UE</t>
  </si>
  <si>
    <t>Liq part:inst non UE</t>
  </si>
  <si>
    <t>Liquidations de participations dans des institutions internationales autres que les institutions de l'UE</t>
  </si>
  <si>
    <t>88.23</t>
  </si>
  <si>
    <t>Liquidations participations ds pays de UE (privé)</t>
  </si>
  <si>
    <t>Liq part: privé UE</t>
  </si>
  <si>
    <t>Liquidations de participations dans des pays membres de l'UE (non-administrations publiques)</t>
  </si>
  <si>
    <t>88.22</t>
  </si>
  <si>
    <t>Liquidations participations ds institutions de UE</t>
  </si>
  <si>
    <t>Liq part: institu UE</t>
  </si>
  <si>
    <t>Liquidations de participations dans des institutions de l'UE</t>
  </si>
  <si>
    <t>88.21</t>
  </si>
  <si>
    <t>Remb de l'UE - dépenses préfinancées par l'entité</t>
  </si>
  <si>
    <t>Rem UE: dép préfinan</t>
  </si>
  <si>
    <t>Remboursement de l'UE dans le cadre de dépenses préfinancées par l'entité</t>
  </si>
  <si>
    <t>88.17</t>
  </si>
  <si>
    <t>Remb crédits: pays non UE (non adm publiques)</t>
  </si>
  <si>
    <t>Rem cr: privé non UE</t>
  </si>
  <si>
    <t>Remboursements de crédits par des pays autres que les pays membres de l'UE (non-administrations publiques)</t>
  </si>
  <si>
    <t>88.16</t>
  </si>
  <si>
    <t>Remb crédits: pays non UE (adm publiques)</t>
  </si>
  <si>
    <t>Rem cr:adm pu non UE</t>
  </si>
  <si>
    <t>Remboursements de crédits par des pays autres que les pays membres de l'UE (administrations publiques)</t>
  </si>
  <si>
    <t>88.15</t>
  </si>
  <si>
    <t>Remb crédits: institutions internationales non UE</t>
  </si>
  <si>
    <t>Rem créd:inst non UE</t>
  </si>
  <si>
    <t>Remboursements de crédits par les institutions internationales autres que les institutions de l'UE</t>
  </si>
  <si>
    <t>88.14</t>
  </si>
  <si>
    <t>Remboursements crédits par pays membres UE (privé)</t>
  </si>
  <si>
    <t>Rem créd: privé UE</t>
  </si>
  <si>
    <t>Remboursements de crédits par les pays membres de l'UE (non-administrations publiques)</t>
  </si>
  <si>
    <t>88.13</t>
  </si>
  <si>
    <t>Remboursements crédits: pays membres UE (adm pub)</t>
  </si>
  <si>
    <t>Rem créd: adm pu UE</t>
  </si>
  <si>
    <t>Remboursements de crédits par les pays membres de l'UE (administrations publiques)</t>
  </si>
  <si>
    <t>88.12</t>
  </si>
  <si>
    <t>Remboursements de crédits par institutions de UE</t>
  </si>
  <si>
    <t>Rem créd: institu UE</t>
  </si>
  <si>
    <t>Remboursements de crédits par les institutions de l'UE</t>
  </si>
  <si>
    <t>88.11</t>
  </si>
  <si>
    <t>88</t>
  </si>
  <si>
    <t>Remboursements d'avances par les ménages</t>
  </si>
  <si>
    <t>Rem avance ménages</t>
  </si>
  <si>
    <t>87.40</t>
  </si>
  <si>
    <t>Remboursements avances par ASBL au serv ménages</t>
  </si>
  <si>
    <t>Rem avance ASBL (mén)</t>
  </si>
  <si>
    <t>Remboursements d'avances par les ASBL au service des ménages</t>
  </si>
  <si>
    <t>87.30</t>
  </si>
  <si>
    <t>Remboursements de crédits par les ménages</t>
  </si>
  <si>
    <t>Rem créd: ménages</t>
  </si>
  <si>
    <t>87.20</t>
  </si>
  <si>
    <t>Remboursements de crédits par ASBL au serv ménages</t>
  </si>
  <si>
    <t>Rem créd: ASBL (mén)</t>
  </si>
  <si>
    <t>Remboursements de crédits par les ASBL au service des ménages</t>
  </si>
  <si>
    <t>87.10</t>
  </si>
  <si>
    <t>87</t>
  </si>
  <si>
    <t>Rem avances par entreprises et institutions fin</t>
  </si>
  <si>
    <t>Rem avance entr Inst</t>
  </si>
  <si>
    <t>Remboursement d'avances par les entreprises et institutions financières</t>
  </si>
  <si>
    <t>86.80</t>
  </si>
  <si>
    <t>Autres produits financiers</t>
  </si>
  <si>
    <t>Ô produit financier</t>
  </si>
  <si>
    <t>86.70</t>
  </si>
  <si>
    <t>Liquidations participations ds les soc d'assurance</t>
  </si>
  <si>
    <t>Liq part: soc assur</t>
  </si>
  <si>
    <t>Liquidations de participations dans les sociétés d'assurance</t>
  </si>
  <si>
    <t>86.60</t>
  </si>
  <si>
    <t>Liquidations participations ds les instit crédit</t>
  </si>
  <si>
    <t>Liq part:inst crédit</t>
  </si>
  <si>
    <t>Liquidations de participations dans les institutions de crédit</t>
  </si>
  <si>
    <t>86.50</t>
  </si>
  <si>
    <t>Liquidations de participations ds les entreprises</t>
  </si>
  <si>
    <t>Liq part:entreprises</t>
  </si>
  <si>
    <t>Liquidations de participations dans les entreprises</t>
  </si>
  <si>
    <t>86.40</t>
  </si>
  <si>
    <t>Remboursements de crédits par les soc d'assurance</t>
  </si>
  <si>
    <t>Rem créd: soc assur</t>
  </si>
  <si>
    <t>Remboursements de crédits par les sociétés d'assurance</t>
  </si>
  <si>
    <t>86.30</t>
  </si>
  <si>
    <t>Remboursements crédits par institutions de crédit</t>
  </si>
  <si>
    <t>Rem créd:inst crédit</t>
  </si>
  <si>
    <t>Remboursements de crédits par les institutions de crédit</t>
  </si>
  <si>
    <t>86.20</t>
  </si>
  <si>
    <t>Remboursements de crédits par les entreprises</t>
  </si>
  <si>
    <t>Rem créd:entreprises</t>
  </si>
  <si>
    <t>86.10</t>
  </si>
  <si>
    <t>86</t>
  </si>
  <si>
    <t>Réduction des stocks</t>
  </si>
  <si>
    <t>78.00</t>
  </si>
  <si>
    <t>78</t>
  </si>
  <si>
    <t>Ventes en matière de recherche et développement</t>
  </si>
  <si>
    <t>Vente en matière R&amp;D</t>
  </si>
  <si>
    <t>77.80</t>
  </si>
  <si>
    <t>Ventes de biens militaires durables</t>
  </si>
  <si>
    <t>Vente bien militaire</t>
  </si>
  <si>
    <t>77.70</t>
  </si>
  <si>
    <t>Ventes d'actifs cultivés (végétaux et animaux)</t>
  </si>
  <si>
    <t>Vente actif cultivé</t>
  </si>
  <si>
    <t>77.50</t>
  </si>
  <si>
    <t>Ventes d'objets de valeur</t>
  </si>
  <si>
    <t>Vente obj de valeur</t>
  </si>
  <si>
    <t>77.40</t>
  </si>
  <si>
    <t>Ventes de patentes,brevets,ô biens incorporels</t>
  </si>
  <si>
    <t>Vente incorporels</t>
  </si>
  <si>
    <t>Ventes de patentes, brevets et autres biens incorporels</t>
  </si>
  <si>
    <t>77.30</t>
  </si>
  <si>
    <t>Ventes d'autre matériel (biens d'investissement)</t>
  </si>
  <si>
    <t>Vente autre matériel</t>
  </si>
  <si>
    <t>Ventes d'autre matériel (biens d'investissement, y compris les biens incorporels)</t>
  </si>
  <si>
    <t>77.20</t>
  </si>
  <si>
    <t>Ventes de matériel de transport</t>
  </si>
  <si>
    <t>Vente mat transport</t>
  </si>
  <si>
    <t>77.10</t>
  </si>
  <si>
    <t>77</t>
  </si>
  <si>
    <t>Ventes bâtiments existants:autre qu' adm publiques</t>
  </si>
  <si>
    <t>Vente bâtim: privé</t>
  </si>
  <si>
    <t>Ventes de bâtiments existants à d'autres secteurs que le secteur des administrations publiques</t>
  </si>
  <si>
    <t>76.32</t>
  </si>
  <si>
    <t>Ventes bâtiments existants: secteur adm publiques</t>
  </si>
  <si>
    <t>Vente bâtim: adm pub</t>
  </si>
  <si>
    <t>Ventes de bâtiments existants à l'intérieur du secteur des administrations publiques</t>
  </si>
  <si>
    <t>76.31</t>
  </si>
  <si>
    <t>Ventes ouvrages routiers, hydrauliques:non adm pub</t>
  </si>
  <si>
    <t>V ouvr rout/hydr: pr</t>
  </si>
  <si>
    <t>Ventes d'ouvrages existants en matière de travaux routiers et hydrauliques à d'autres secteurs que le secteur des administrations publiques</t>
  </si>
  <si>
    <t>76.22</t>
  </si>
  <si>
    <t>Ventes ouvrages routiers, hydrauliques: adm pub</t>
  </si>
  <si>
    <t>V ouvr rout/hydr: pu</t>
  </si>
  <si>
    <t>Ventes d'ouvrages existants en matière de travaux routiers et hydrauliques à l'intérieur du secteur des administrations publiques</t>
  </si>
  <si>
    <t>76.21</t>
  </si>
  <si>
    <t>Ventes de terrains: ô secteurs que adm publiques</t>
  </si>
  <si>
    <t>Vente terrain: privé</t>
  </si>
  <si>
    <t>Ventes de terrains à d'autres secteurs que le secteur des administrations publiques</t>
  </si>
  <si>
    <t>76.12</t>
  </si>
  <si>
    <t>Ventes de terrains: secteur des adm publiques</t>
  </si>
  <si>
    <t>Vente terrain:adm pu</t>
  </si>
  <si>
    <t>Ventes de terrains à l'intérieur du secteur des administrations publiques</t>
  </si>
  <si>
    <t>76.11</t>
  </si>
  <si>
    <t>76</t>
  </si>
  <si>
    <t>Transferts en capital des unités interrégionales</t>
  </si>
  <si>
    <t>TK:unités interrégio</t>
  </si>
  <si>
    <t>Transferts en capital des Unités interrégionales</t>
  </si>
  <si>
    <t>69.50</t>
  </si>
  <si>
    <t>Transferts en capital du pouvoir fédéral</t>
  </si>
  <si>
    <t>TK: pouvoir fédéral</t>
  </si>
  <si>
    <t>Transferts en capital du Pouvoir fédéral</t>
  </si>
  <si>
    <t>69.40</t>
  </si>
  <si>
    <t>Transferts en capital de la Région Bxl-Capitale</t>
  </si>
  <si>
    <t>TK: BXL-Capitale</t>
  </si>
  <si>
    <t>Transferts en capital de la Région Bruxelles-capitale</t>
  </si>
  <si>
    <t>69.35</t>
  </si>
  <si>
    <t>Transferts en capital de la Région wallonne</t>
  </si>
  <si>
    <t>TK: Région wallonne</t>
  </si>
  <si>
    <t>69.34</t>
  </si>
  <si>
    <t>Transferts en capital de Communauté germanophone</t>
  </si>
  <si>
    <t>TK: Com germanophone</t>
  </si>
  <si>
    <t>Transferts en capital de la Communauté germanophone</t>
  </si>
  <si>
    <t>69.26</t>
  </si>
  <si>
    <t>Transferts en capital de la Communauté flamande</t>
  </si>
  <si>
    <t>TK: Com flamande</t>
  </si>
  <si>
    <t>69.25</t>
  </si>
  <si>
    <t>Transferts en capital de la Communauté française</t>
  </si>
  <si>
    <t>TK: Com française</t>
  </si>
  <si>
    <t>69.24</t>
  </si>
  <si>
    <t>Transferts en capital de la COCOM</t>
  </si>
  <si>
    <t>Trsf cap: COCOM</t>
  </si>
  <si>
    <t>Transferts en capital de la Commission communautaire commune</t>
  </si>
  <si>
    <t>69.13</t>
  </si>
  <si>
    <t>Transferts en capital de la COCON</t>
  </si>
  <si>
    <t>Trsf cap: COCON</t>
  </si>
  <si>
    <t>Transferts en capital de la Commission communautaire flamande</t>
  </si>
  <si>
    <t>69.12</t>
  </si>
  <si>
    <t>Transferts en capital de la COCOF</t>
  </si>
  <si>
    <t>Trsf cap: COCOF</t>
  </si>
  <si>
    <t>Transferts en capital de la Commission communautaire française</t>
  </si>
  <si>
    <t>69.11</t>
  </si>
  <si>
    <t>69</t>
  </si>
  <si>
    <t>Transferts en capital des autres pouvoirs locaux</t>
  </si>
  <si>
    <t>TK:ô pouvoirs locaux</t>
  </si>
  <si>
    <t>68.59</t>
  </si>
  <si>
    <t>Transferts en capital des zones de secours</t>
  </si>
  <si>
    <t>TK: zones de secours</t>
  </si>
  <si>
    <t>68.54</t>
  </si>
  <si>
    <t>Transferts en capital des intercommunales du S1313</t>
  </si>
  <si>
    <t>TK: intercom S1313</t>
  </si>
  <si>
    <t>Transferts en capital des intercommunales du secteur S.1313</t>
  </si>
  <si>
    <t>68.53</t>
  </si>
  <si>
    <t>Transferts en capital des CPAS</t>
  </si>
  <si>
    <t>TK: CPAS</t>
  </si>
  <si>
    <t>68.52</t>
  </si>
  <si>
    <t>Transferts en capital des zones de police</t>
  </si>
  <si>
    <t>TK: zones de police</t>
  </si>
  <si>
    <t>68.51</t>
  </si>
  <si>
    <t>Ô trsf en capital des ASBL des pouvoirs locaux</t>
  </si>
  <si>
    <t>Ô TK: ASBL pouv loc</t>
  </si>
  <si>
    <t>Autres transferts en capital des ASBL des pouvoirs locaux</t>
  </si>
  <si>
    <t>68.42</t>
  </si>
  <si>
    <t>Aides à l'invest des ASBL des pouvoirs locaux</t>
  </si>
  <si>
    <t>AI: ASBL pouv locaux</t>
  </si>
  <si>
    <t>Transferts en capital : aides à l'investissement des ASBL des pouvoirs locaux</t>
  </si>
  <si>
    <t>68.41</t>
  </si>
  <si>
    <t>Autres transferts en capital des communes</t>
  </si>
  <si>
    <t>Ô TK: communes</t>
  </si>
  <si>
    <t>68.22</t>
  </si>
  <si>
    <t>Aides à l'investissement des communes</t>
  </si>
  <si>
    <t>AI: communes</t>
  </si>
  <si>
    <t>Transferts en capital : aides à l'investissement des communes</t>
  </si>
  <si>
    <t>68.21</t>
  </si>
  <si>
    <t>Autres transferts en capital des provinces</t>
  </si>
  <si>
    <t>Ô TK: provinces</t>
  </si>
  <si>
    <t>68.12</t>
  </si>
  <si>
    <t>Aides à l'investissement des provinces</t>
  </si>
  <si>
    <t>AI: provinces</t>
  </si>
  <si>
    <t>Transferts en capital : aides à l'investissement des provinces</t>
  </si>
  <si>
    <t>68.11</t>
  </si>
  <si>
    <t>68</t>
  </si>
  <si>
    <t>Transferts en capital des adm de sécurité sociale</t>
  </si>
  <si>
    <t>TK: adm sécu sociale</t>
  </si>
  <si>
    <t>Transferts en capital des administrations de sécurité sociale</t>
  </si>
  <si>
    <t>67.00</t>
  </si>
  <si>
    <t>67</t>
  </si>
  <si>
    <t>Ô transferts en capital: autres unités publiques</t>
  </si>
  <si>
    <t>Ô TK: ô unités publ</t>
  </si>
  <si>
    <t>Autres transferts en capital des autres unités publiques</t>
  </si>
  <si>
    <t>66.72</t>
  </si>
  <si>
    <t>Aides à l'investissement: autres unités publiques</t>
  </si>
  <si>
    <t>AI:ô unité publique</t>
  </si>
  <si>
    <t>Transferts en capital : aides à l'investissement des autres unités publiques</t>
  </si>
  <si>
    <t>66.71</t>
  </si>
  <si>
    <t>Autres transferts en K: ASBL des adm publiques</t>
  </si>
  <si>
    <t>Ô TK:ASBL des adm pu</t>
  </si>
  <si>
    <t>Autres transferts en capital des ASBL des administrations publiques</t>
  </si>
  <si>
    <t>66.62</t>
  </si>
  <si>
    <t>Aides à l'investissement: ASBL des adm publiques</t>
  </si>
  <si>
    <t>AI: ASBL des adm pu</t>
  </si>
  <si>
    <t>Transferts en capital : aides à l'investissement des ASBL des administrations publiques</t>
  </si>
  <si>
    <t>66.61</t>
  </si>
  <si>
    <t>Ô TK: établissements enseig du pouv institutionnel</t>
  </si>
  <si>
    <t>Ô TK:enseig pv inst</t>
  </si>
  <si>
    <t>Autres transferts en capital des établissements d'enseignement du pouvoir institutionnel</t>
  </si>
  <si>
    <t>66.52</t>
  </si>
  <si>
    <t>AI: établissements enseig du pouv institutionnel</t>
  </si>
  <si>
    <t>AI:enseign pouv inst</t>
  </si>
  <si>
    <t>Transferts en capital : aides à l'investissement des établissements d'enseignement du pouvoir institutionnel</t>
  </si>
  <si>
    <t>66.51</t>
  </si>
  <si>
    <t>Autres transferts en capital des OAP</t>
  </si>
  <si>
    <t>Ô TK: OAP</t>
  </si>
  <si>
    <t>Autres transferts en capital des organismes administratifs publics (OAP)</t>
  </si>
  <si>
    <t>66.42</t>
  </si>
  <si>
    <t>Aides à l'investissement des OAP</t>
  </si>
  <si>
    <t>Aide inv: OAP</t>
  </si>
  <si>
    <t>Transferts en capital : aides à l'investissement des organismes administratifs publics (OAP)</t>
  </si>
  <si>
    <t>66.41</t>
  </si>
  <si>
    <t>Autres transferts en capital des SACA</t>
  </si>
  <si>
    <t>Ô TK: SACA</t>
  </si>
  <si>
    <t>Autres transferts en capital des services administratifs à comptabilité autonome (SACA)</t>
  </si>
  <si>
    <t>66.32</t>
  </si>
  <si>
    <t>Aides à l'investissement des SACA</t>
  </si>
  <si>
    <t>Aide inv: SACA</t>
  </si>
  <si>
    <t>Transferts en capital : aides à l'investissement des services administratifs à comptabilité autonome (SACA)</t>
  </si>
  <si>
    <t>66.31</t>
  </si>
  <si>
    <t>Ô trsf en K des fonds budgétaires non organiques</t>
  </si>
  <si>
    <t>Ô TK:fd budg non org</t>
  </si>
  <si>
    <t>Autres transferts en capital des fonds budgétaires non organiques</t>
  </si>
  <si>
    <t>66.22</t>
  </si>
  <si>
    <t>Aides à l'inv des fonds budgétaires non organiques</t>
  </si>
  <si>
    <t>AI: fds budg non org</t>
  </si>
  <si>
    <t>Transferts en capital : aides à l'investissement des fonds budgétaires non organiques</t>
  </si>
  <si>
    <t>66.21</t>
  </si>
  <si>
    <t>Ô transferts en capital du pouvoir institutionnel</t>
  </si>
  <si>
    <t>Ô TK:pouvoir institu</t>
  </si>
  <si>
    <t>Autres transferts en capital du pouvoir institutionnel</t>
  </si>
  <si>
    <t>66.12</t>
  </si>
  <si>
    <t>Aides à l'investissement du pouvoir institutionnel</t>
  </si>
  <si>
    <t>AI: pouvoir institu</t>
  </si>
  <si>
    <t>Transferts en capital:aides à l'investissement du pouvoir institutionnel</t>
  </si>
  <si>
    <t>66.11</t>
  </si>
  <si>
    <t>66</t>
  </si>
  <si>
    <t>Ô TK des pays non UE-non administrations publiques</t>
  </si>
  <si>
    <t>Ô TK: privé non UE</t>
  </si>
  <si>
    <t>Autres transferts en capital des pays autres que les pays membres de l'UE (non-administrations publiques)</t>
  </si>
  <si>
    <t>59.60</t>
  </si>
  <si>
    <t>Ô TK des pays non membres de l'UE- adm publiques</t>
  </si>
  <si>
    <t>Ô TK: adm pu non UE</t>
  </si>
  <si>
    <t>Autres transferts en capital des pays autres que les pays membres de l'UE (administrations publiques)</t>
  </si>
  <si>
    <t>59.52</t>
  </si>
  <si>
    <t>Aides à l'invest: pays non membres de l'UE- adm pu</t>
  </si>
  <si>
    <t>AI: adm pu non UE</t>
  </si>
  <si>
    <t>Transferts en capital des pays autres que les pays membres de l'UE (administrations publiques): aides à l'investissement</t>
  </si>
  <si>
    <t>59.51</t>
  </si>
  <si>
    <t>Ô TK des institutions internationales non UE</t>
  </si>
  <si>
    <t>Ô TK:inst int non UE</t>
  </si>
  <si>
    <t>Autres transferts en capital des institutions internationales autres que les institutions de l'UE</t>
  </si>
  <si>
    <t>59.42</t>
  </si>
  <si>
    <t>Aide à l'investissement: institutions internationales non UE</t>
  </si>
  <si>
    <t>AI:inst inter non UE</t>
  </si>
  <si>
    <t>Transferts en capital des institutions internationales autres que les institutions de l'UE: aides à l'investissement</t>
  </si>
  <si>
    <t>59.41</t>
  </si>
  <si>
    <t>Autres TK des pays membres UE (non adm publiques)</t>
  </si>
  <si>
    <t>Ô TK:pays UE-privé</t>
  </si>
  <si>
    <t xml:space="preserve">Autres transferts en capital des pays membres de l'UE (non-administrations publiques) </t>
  </si>
  <si>
    <t>59.30</t>
  </si>
  <si>
    <t>Autres TK des pays membres de l'UE (adm publiques)</t>
  </si>
  <si>
    <t>Ô TK: adm pu UE</t>
  </si>
  <si>
    <t>Autres transferts en capital des pays membres de l'UE (administrations publiques)</t>
  </si>
  <si>
    <t>59.22</t>
  </si>
  <si>
    <t>Aide à l'investissement des pays UE (adm publique)</t>
  </si>
  <si>
    <t>Aide inv: adm pu UE</t>
  </si>
  <si>
    <t>Transferts en capital des pays membres de l'UE (administrations publiques) : aides à l'investissement</t>
  </si>
  <si>
    <t>59.21</t>
  </si>
  <si>
    <t>Autres transferts en capital des institutions UE</t>
  </si>
  <si>
    <t>Ô TK:institutions UE</t>
  </si>
  <si>
    <t>Autres transferts en capital des institutions de l'UE</t>
  </si>
  <si>
    <t>59.12</t>
  </si>
  <si>
    <t>TK des institutions UE: aides à l'investissement</t>
  </si>
  <si>
    <t>Aide inv:institu UE</t>
  </si>
  <si>
    <t>Transferts en capital des institutions de l'UE : aides à l'investissement</t>
  </si>
  <si>
    <t>59.11</t>
  </si>
  <si>
    <t>59</t>
  </si>
  <si>
    <t>Transferts en capital des ménages</t>
  </si>
  <si>
    <t>Trsf cap: ménages</t>
  </si>
  <si>
    <t>58.20</t>
  </si>
  <si>
    <t>Transferts en capital des ASBL service des ménages</t>
  </si>
  <si>
    <t>Trsf cap: ASBL (mén)</t>
  </si>
  <si>
    <t>Transferts en capital des ASBL au service des ménages</t>
  </si>
  <si>
    <t>58.10</t>
  </si>
  <si>
    <t>58</t>
  </si>
  <si>
    <t>Autres transferts en K des sociétés d'assurance</t>
  </si>
  <si>
    <t>Ô trsf K: soc assur</t>
  </si>
  <si>
    <t>Autres transferts en capital des sociétés d'assurance</t>
  </si>
  <si>
    <t>57.40</t>
  </si>
  <si>
    <t>Autres transferts en K des institutions de crédit</t>
  </si>
  <si>
    <t>Ô trsf K:inst crédit</t>
  </si>
  <si>
    <t>Autres transferts en capital des institutions de crédit</t>
  </si>
  <si>
    <t>57.30</t>
  </si>
  <si>
    <t>Autres transferts en capital des entreprises</t>
  </si>
  <si>
    <t>Ô trsf K:entreprises</t>
  </si>
  <si>
    <t>57.20</t>
  </si>
  <si>
    <t>57</t>
  </si>
  <si>
    <t>Impôts en capital des ménages</t>
  </si>
  <si>
    <t>Imp cap: ménages</t>
  </si>
  <si>
    <t>56.50</t>
  </si>
  <si>
    <t>Impôts en capital des ASBL au service des ménages</t>
  </si>
  <si>
    <t>Imp cap: ASBL (mén)</t>
  </si>
  <si>
    <t>56.40</t>
  </si>
  <si>
    <t>Impôts en capital des sociétés d'assurance</t>
  </si>
  <si>
    <t>Imp cap: soc assur</t>
  </si>
  <si>
    <t>56.30</t>
  </si>
  <si>
    <t>Impôts en capital des institutions de crédit</t>
  </si>
  <si>
    <t>Imp cap: inst crédit</t>
  </si>
  <si>
    <t>56.20</t>
  </si>
  <si>
    <t>Impôts en capital des entreprises</t>
  </si>
  <si>
    <t>Imp cap: entreprises</t>
  </si>
  <si>
    <t>56.10</t>
  </si>
  <si>
    <t>56</t>
  </si>
  <si>
    <t>Transferts de revenus des unités interrégionales</t>
  </si>
  <si>
    <t>TR:unités interrégio</t>
  </si>
  <si>
    <t>Transferts de revenus des Unités interrégionales</t>
  </si>
  <si>
    <t>49.50</t>
  </si>
  <si>
    <t>Transferts de revenus du pouvoir fédéral</t>
  </si>
  <si>
    <t>TR: pouvoir fédéral</t>
  </si>
  <si>
    <t>Transferts de revenus du Pouvoir fédéral</t>
  </si>
  <si>
    <t>49.40</t>
  </si>
  <si>
    <t>Transferts de revenus de la Région de Bxl-Capitale</t>
  </si>
  <si>
    <t>TR: BXL-Capitale</t>
  </si>
  <si>
    <t>Transferts de revenus de la Région de Bruxelles-Capitale</t>
  </si>
  <si>
    <t>49.35</t>
  </si>
  <si>
    <t>Transferts de revenus de la Région wallonne</t>
  </si>
  <si>
    <t>TR: Région wallonne</t>
  </si>
  <si>
    <t>49.34</t>
  </si>
  <si>
    <t>Transferts revenus de la Communauté germanophone</t>
  </si>
  <si>
    <t>TR: Com germanophone</t>
  </si>
  <si>
    <t>Transferts de revenus de la Communauté germanophone</t>
  </si>
  <si>
    <t>49.26</t>
  </si>
  <si>
    <t>Transferts de revenus de la Communauté flamande</t>
  </si>
  <si>
    <t>TR: Com flamande</t>
  </si>
  <si>
    <t>49.25</t>
  </si>
  <si>
    <t>Transferts de revenus de la Communauté française</t>
  </si>
  <si>
    <t>TR: Com française</t>
  </si>
  <si>
    <t>49.24</t>
  </si>
  <si>
    <t>Transferts de revenus de la COCOM</t>
  </si>
  <si>
    <t>Trsf rev: COCOM</t>
  </si>
  <si>
    <t>Transferts de revenus de la Commission communautaire commune</t>
  </si>
  <si>
    <t>49.13</t>
  </si>
  <si>
    <t>Transferts de revenus de la COCON</t>
  </si>
  <si>
    <t>Trsf rev: COCON</t>
  </si>
  <si>
    <t>Transferts de revenus de la Commission communautaire flamande</t>
  </si>
  <si>
    <t>49.12</t>
  </si>
  <si>
    <t>Transferts de revenus de la COCOF</t>
  </si>
  <si>
    <t>Trsf rev: COCOF</t>
  </si>
  <si>
    <t>Transferts de revenus de la Commission communautaire française</t>
  </si>
  <si>
    <t>49.11</t>
  </si>
  <si>
    <t>49</t>
  </si>
  <si>
    <t>Transferts de revenus des autres pouvoirs locaux</t>
  </si>
  <si>
    <t>TR:ô pouvoirs locaux</t>
  </si>
  <si>
    <t>48.59</t>
  </si>
  <si>
    <t>Transferts de revenus des zones de secours</t>
  </si>
  <si>
    <t>TR: zones de secours</t>
  </si>
  <si>
    <t>Transferts de revenus des Zones de secours</t>
  </si>
  <si>
    <t>48.54</t>
  </si>
  <si>
    <t>Trsf rev des intercommunales du secteur S.1313</t>
  </si>
  <si>
    <t>TR: intercom S1313</t>
  </si>
  <si>
    <t>Transferts de revenus des Intercommunales du secteur S.1313</t>
  </si>
  <si>
    <t>48.53</t>
  </si>
  <si>
    <t>Transferts de revenus des CPAS</t>
  </si>
  <si>
    <t>Trsf rev: CPAS</t>
  </si>
  <si>
    <t>48.52</t>
  </si>
  <si>
    <t>Transferts de revenus des zones de police</t>
  </si>
  <si>
    <t>TR: zones de police</t>
  </si>
  <si>
    <t>Transferts de revenus des Zones de police</t>
  </si>
  <si>
    <t>48.51</t>
  </si>
  <si>
    <t>Transferts de revenus des ASBL des pouvoirs locaux</t>
  </si>
  <si>
    <t>TR: ASBL pouv locaux</t>
  </si>
  <si>
    <t>48.40</t>
  </si>
  <si>
    <t>Trsf rev des communes - Contributions spécifiques</t>
  </si>
  <si>
    <t>TR:communes- spécif</t>
  </si>
  <si>
    <t>Transferts de revenus des Communes - Contributions spécifiques</t>
  </si>
  <si>
    <t>48.22</t>
  </si>
  <si>
    <t>Trsf rev des communes - Contributions générales</t>
  </si>
  <si>
    <t>TR:communes- général</t>
  </si>
  <si>
    <t>Transferts de revenus des Communes - Contributions générales</t>
  </si>
  <si>
    <t>48.21</t>
  </si>
  <si>
    <t>Trsf rev des provinces - Contributions spécifiques</t>
  </si>
  <si>
    <t>TR:provinces- spécif</t>
  </si>
  <si>
    <t>Transferts de revenus des Provinces - Contributions spécifiques</t>
  </si>
  <si>
    <t>48.12</t>
  </si>
  <si>
    <t>Trsf rev des provinces - Contributions générales</t>
  </si>
  <si>
    <t>TR:provinces-général</t>
  </si>
  <si>
    <t>Transferts de revenus des Provinces - Contributions générales</t>
  </si>
  <si>
    <t>48.11</t>
  </si>
  <si>
    <t>48</t>
  </si>
  <si>
    <t>Autres TR des administrations de sécurité sociale</t>
  </si>
  <si>
    <t>Ô trsf rev de sécu</t>
  </si>
  <si>
    <t>Autres transferts de revenus des administrations de sécurité sociale</t>
  </si>
  <si>
    <t>47.80</t>
  </si>
  <si>
    <t>Trsf rev sécu: formation professionnelle - adultes</t>
  </si>
  <si>
    <t>TR sécu:format prof</t>
  </si>
  <si>
    <t xml:space="preserve">Transferts de revenus des administrations de sécurité sociale:  Formation professionnnelle des adultes </t>
  </si>
  <si>
    <t>47.70</t>
  </si>
  <si>
    <t>Trsf rev sécu: accidents de travail, maladies prof</t>
  </si>
  <si>
    <t>TR sécu:acc/mal trav</t>
  </si>
  <si>
    <t>Transferts de revenus des administrations de sécurité sociale:  Accidents de travail et maladies professionnelles</t>
  </si>
  <si>
    <t>47.60</t>
  </si>
  <si>
    <t>Trsf rev adm sécurité sociale: charges de famille</t>
  </si>
  <si>
    <t>TR sécu:charge famil</t>
  </si>
  <si>
    <t>Transferts de revenus des administrations de sécurité sociale:  Charges de famille</t>
  </si>
  <si>
    <t>47.50</t>
  </si>
  <si>
    <t>Trsf rev administrations sécurité sociale: chômage</t>
  </si>
  <si>
    <t>TR sécu: chômage</t>
  </si>
  <si>
    <t>Transferts de revenus des administrations de sécurité sociale: Chômage</t>
  </si>
  <si>
    <t>47.40</t>
  </si>
  <si>
    <t>Trsf rev sécurité sociale:Invalidité et handicap</t>
  </si>
  <si>
    <t>TR sécu:inv-handicap</t>
  </si>
  <si>
    <t>Transferts de revenus des administrations de sécurité sociale: Invalidité et handicap</t>
  </si>
  <si>
    <t>47.30</t>
  </si>
  <si>
    <t>Trsf rev administrations sécurité sociale: maladie</t>
  </si>
  <si>
    <t>TR sécu: maladie</t>
  </si>
  <si>
    <t>Transferts de revenus des administrations de sécurité sociale:  Maladie</t>
  </si>
  <si>
    <t>47.20</t>
  </si>
  <si>
    <t>Trsf rev de sécu sociale: vieillesse,décès,survie</t>
  </si>
  <si>
    <t>TR sécu:vieil,décès</t>
  </si>
  <si>
    <t>Transferts de revenus des administrations de sécurité sociale:  Vieillesse, décès, survie</t>
  </si>
  <si>
    <t>47.10</t>
  </si>
  <si>
    <t>47</t>
  </si>
  <si>
    <t>Transferts de revenus des autres unités publiques</t>
  </si>
  <si>
    <t>Trsf rev:ô unités pu</t>
  </si>
  <si>
    <t>46.70</t>
  </si>
  <si>
    <t>Transferts de revenus des ASBL des adm publiques</t>
  </si>
  <si>
    <t>TR: ASBL adm publ</t>
  </si>
  <si>
    <t>Transferts de revenus des ASBL des administrations publiques</t>
  </si>
  <si>
    <t>46.60</t>
  </si>
  <si>
    <t>Trsf rev:étab enseignement pouvoir institutionnel</t>
  </si>
  <si>
    <t>TR:enseig pouv insti</t>
  </si>
  <si>
    <t>Transferts de revenus des établissements d'enseignement du pouvoir institutionnel</t>
  </si>
  <si>
    <t>46.50</t>
  </si>
  <si>
    <t>Transferts de revenus des OAP</t>
  </si>
  <si>
    <t>Trsf rev: OAP</t>
  </si>
  <si>
    <t>Transferts de revenus des organismes administratifs publics (OAP)</t>
  </si>
  <si>
    <t>46.40</t>
  </si>
  <si>
    <t>Transferts de revenus des SACA</t>
  </si>
  <si>
    <t>Trsf rev: SACA</t>
  </si>
  <si>
    <t>Transferts de revenus des services administratifs à comptablité autonome (SACA)</t>
  </si>
  <si>
    <t>46.30</t>
  </si>
  <si>
    <t>Trsf revenus des fonds budgétaires non organiques</t>
  </si>
  <si>
    <t>TR: fds budg non org</t>
  </si>
  <si>
    <t>Transferts de revenus des fonds budgétaires non organiques</t>
  </si>
  <si>
    <t>46.20</t>
  </si>
  <si>
    <t>Transferts de revenus du pouvoir institutionnel</t>
  </si>
  <si>
    <t>TR: pouvoir institu</t>
  </si>
  <si>
    <t>46.10</t>
  </si>
  <si>
    <t>46</t>
  </si>
  <si>
    <t>Trsf revenus des pays autres que UE (non adm pub)</t>
  </si>
  <si>
    <t>TR: pays non UE-pr</t>
  </si>
  <si>
    <t>Transferts de revenus des pays autres que les pays membres de l'UE (non-administrations publiques)</t>
  </si>
  <si>
    <t>39.60</t>
  </si>
  <si>
    <t>Trsf de revenus des pays autres que UE (adm pub)</t>
  </si>
  <si>
    <t>TR: pays non UE-pu</t>
  </si>
  <si>
    <t>Transferts de revenus des pays autres que les pays membres de l'UE (administrations publiques)</t>
  </si>
  <si>
    <t>39.50</t>
  </si>
  <si>
    <t>Trsf rev: institutions internationales non UE</t>
  </si>
  <si>
    <t>TR:inst inter non UE</t>
  </si>
  <si>
    <t>Transferts de revenus des institutions internationales autres que les institutions de l'UE</t>
  </si>
  <si>
    <t>39.40</t>
  </si>
  <si>
    <t>Transferts de revenus:pays membres UE(non adm pub)</t>
  </si>
  <si>
    <t>Trsf rev: pays UE-pr</t>
  </si>
  <si>
    <t>Transferts de revenus des pays membres de l'UE (non-administrations publiques)</t>
  </si>
  <si>
    <t>39.30</t>
  </si>
  <si>
    <t>Transferts de revenus: pays membres UE (adm.pub.)</t>
  </si>
  <si>
    <t>Trsf rev: pays UE-pu</t>
  </si>
  <si>
    <t>Transferts de revenus des pays membres de l'UE (administrations publiques)</t>
  </si>
  <si>
    <t>39.20</t>
  </si>
  <si>
    <t>Transferts de revenus des institutions de l'UE</t>
  </si>
  <si>
    <t>Trsf rev: inst de UE</t>
  </si>
  <si>
    <t>39.10</t>
  </si>
  <si>
    <t>39</t>
  </si>
  <si>
    <t>Autres transferts de revenus: subsides reçus</t>
  </si>
  <si>
    <t>Subsides reçus</t>
  </si>
  <si>
    <t>38.60</t>
  </si>
  <si>
    <t>Autres transferts de revenus des ménages</t>
  </si>
  <si>
    <t>Ô trsf rev: ménages</t>
  </si>
  <si>
    <t>38.50</t>
  </si>
  <si>
    <t>Autres transferts revenus:ASBL au serv des ménages</t>
  </si>
  <si>
    <t>Ô trsf rev:ASBL(mén)</t>
  </si>
  <si>
    <t>Autres transferts de revenus des ASBL au service des ménages</t>
  </si>
  <si>
    <t>38.40</t>
  </si>
  <si>
    <t>Autres transferts de revenus: sociétés d'assurance</t>
  </si>
  <si>
    <t>Ô trsf rev:soc assur</t>
  </si>
  <si>
    <t>Autres transferts de revenus des sociétés d'assurance</t>
  </si>
  <si>
    <t>38.30</t>
  </si>
  <si>
    <t>Autres transferts revenus: institutions de crédit</t>
  </si>
  <si>
    <t>Ô trsf rev:inst créd</t>
  </si>
  <si>
    <t>Autres transferts de revenus des institutions de crédit</t>
  </si>
  <si>
    <t>38.20</t>
  </si>
  <si>
    <t>Autres transferts de revenus des entreprises</t>
  </si>
  <si>
    <t>Ô trsf rev: entrepr</t>
  </si>
  <si>
    <t>38.10</t>
  </si>
  <si>
    <t>38</t>
  </si>
  <si>
    <t>Ô contributions de nature obligatoire-adm sécu soc</t>
  </si>
  <si>
    <t>Ô contri obli (sécu)</t>
  </si>
  <si>
    <t>Autres contributions de nature obligatoire versées aux administrations de sécurité sociale</t>
  </si>
  <si>
    <t>37.70</t>
  </si>
  <si>
    <t>Retenues pour le Fonds des pensions de survie</t>
  </si>
  <si>
    <t>R-Fds pension survie</t>
  </si>
  <si>
    <t>37.60</t>
  </si>
  <si>
    <t>Contributions sécurité sociale: travailleurs</t>
  </si>
  <si>
    <t>Contr sécu:travail</t>
  </si>
  <si>
    <t>Contributions sécurité sociale à charge des travailleurs</t>
  </si>
  <si>
    <t>37.50</t>
  </si>
  <si>
    <t>Contributions sécurité sociale: autres employeurs</t>
  </si>
  <si>
    <t>Contr sécu:ô employ</t>
  </si>
  <si>
    <t>Contributions sécurité sociale à charge d'autres employeurs</t>
  </si>
  <si>
    <t>37.40</t>
  </si>
  <si>
    <t>Contributions sécu soc: employeurs pouv publics</t>
  </si>
  <si>
    <t>Contr sécu:employ pu</t>
  </si>
  <si>
    <t>Contributions sécurité sociale à charge des employeurs - pouvoirs publics</t>
  </si>
  <si>
    <t>37.30</t>
  </si>
  <si>
    <t>Impôts directs ménages et ASBL versés adm sécu soc</t>
  </si>
  <si>
    <t>Imp dir:ASBL-M(sécu)</t>
  </si>
  <si>
    <t>Impôts directs à charge des ménages et des ASBL au service des ménages versés aux administrations de sécurité sociale</t>
  </si>
  <si>
    <t>37.20</t>
  </si>
  <si>
    <t>Impôts directs secteur privé versés adm sécu soc</t>
  </si>
  <si>
    <t>Imp dir:privé (sécu)</t>
  </si>
  <si>
    <t>Impôts directs à charge des entreprises, institutions de crédit et sociétés d'assurance versés aux administrations de sécurité sociale</t>
  </si>
  <si>
    <t>37.10</t>
  </si>
  <si>
    <t>37</t>
  </si>
  <si>
    <t>Taxes diverses</t>
  </si>
  <si>
    <t>36.90</t>
  </si>
  <si>
    <t>Taxes-impôts immobiliers sauf précompte immobilier</t>
  </si>
  <si>
    <t>Taxe-imp immobilier</t>
  </si>
  <si>
    <t>Taxes et impôts immobiliers, à l'exception du précompte immobilier</t>
  </si>
  <si>
    <t>36.80</t>
  </si>
  <si>
    <t>Taxes sur la pollution</t>
  </si>
  <si>
    <t>Taxes sur pollution</t>
  </si>
  <si>
    <t>36.70</t>
  </si>
  <si>
    <t>Taxe de circulation</t>
  </si>
  <si>
    <t>36.60</t>
  </si>
  <si>
    <t>Bénéfices monopoles fiscaux:pouv pu/entr publiques</t>
  </si>
  <si>
    <t>Bén monop fiscaux:pu</t>
  </si>
  <si>
    <t>Bénéfices des monopoles fiscaux des pouvoirs publics ou d'entreprises publiques à caractère de monopole</t>
  </si>
  <si>
    <t>36.50</t>
  </si>
  <si>
    <t>Droits d'enregistrement</t>
  </si>
  <si>
    <t>Droit enregistrement</t>
  </si>
  <si>
    <t>36.40</t>
  </si>
  <si>
    <t>Taxe sur la valeur ajoutée</t>
  </si>
  <si>
    <t>T.V.A.</t>
  </si>
  <si>
    <t>36.30</t>
  </si>
  <si>
    <t>Droits d'accise et impôts sur la consommation</t>
  </si>
  <si>
    <t>Accise-impôts conso</t>
  </si>
  <si>
    <t>Droits d'accise et autres impôts sur la consommation</t>
  </si>
  <si>
    <t>36.20</t>
  </si>
  <si>
    <t>Taxe à l'importation</t>
  </si>
  <si>
    <t>36.10</t>
  </si>
  <si>
    <t>36</t>
  </si>
  <si>
    <t>Autres produits du patrimoine: Locations de terres</t>
  </si>
  <si>
    <t>Locations de terres</t>
  </si>
  <si>
    <t>28.30</t>
  </si>
  <si>
    <t>Autres produits du patrimoine: Dividendes</t>
  </si>
  <si>
    <t>Prod patr:Dividendes</t>
  </si>
  <si>
    <t>28.20</t>
  </si>
  <si>
    <t>Autres produits du patrimoine: Concessions</t>
  </si>
  <si>
    <t>Prod patr:Concession</t>
  </si>
  <si>
    <t>28.10</t>
  </si>
  <si>
    <t>28</t>
  </si>
  <si>
    <t>Perception intérêts:sect administrations publiques</t>
  </si>
  <si>
    <t>Perception î: adm pu</t>
  </si>
  <si>
    <t>Perception d'intérêts à l'intérieur du secteur des administrations publiques</t>
  </si>
  <si>
    <t>26.20</t>
  </si>
  <si>
    <t>Perception intérêts d'ô secteurs que adm publiques</t>
  </si>
  <si>
    <t>Perception î: privé</t>
  </si>
  <si>
    <t>Perception d'intérêts d'autres secteurs que le secteur des administrations publiques</t>
  </si>
  <si>
    <t>26.10</t>
  </si>
  <si>
    <t>26</t>
  </si>
  <si>
    <t>Production de biens investissement en régie propre</t>
  </si>
  <si>
    <t>Prod biens inv régie</t>
  </si>
  <si>
    <t>Production de biens d'investissement en régie propre</t>
  </si>
  <si>
    <t>19.00</t>
  </si>
  <si>
    <t>19</t>
  </si>
  <si>
    <t>Recettes travaux routiers, hydrauliques: adm publ</t>
  </si>
  <si>
    <t>R trav rout/hydr:pub</t>
  </si>
  <si>
    <t>Recettes en matière de travaux routier et hydrauliques à l'intèrieur du secteur des administrations publiques</t>
  </si>
  <si>
    <t>18.20</t>
  </si>
  <si>
    <t>Recettes travaux routiers, hydrauliques:sect privé</t>
  </si>
  <si>
    <t>R trav rout/hydr:pr</t>
  </si>
  <si>
    <t>Recettes en matière de travaux routiers et hydrauliques d'autres secteurs que le secteur des administrations publiques</t>
  </si>
  <si>
    <t>18.10</t>
  </si>
  <si>
    <t>18</t>
  </si>
  <si>
    <t>Ventes biens non durables,services: adm publiques</t>
  </si>
  <si>
    <t>Vente B&amp;S: adm pub</t>
  </si>
  <si>
    <t>Ventes de biens non durables et de services à l'intérieur du secteur des administrations publiques</t>
  </si>
  <si>
    <t>16.20</t>
  </si>
  <si>
    <t>Ventes biens non durables,services à l'étranger</t>
  </si>
  <si>
    <t>Vente B&amp;S: étranger</t>
  </si>
  <si>
    <t>Ventes de biens non durables et de services à l'étranger</t>
  </si>
  <si>
    <t>16.13</t>
  </si>
  <si>
    <t>Ventes biens non durables-services: ASBL-ménages</t>
  </si>
  <si>
    <t>Vente B&amp;S:ASBL-mén</t>
  </si>
  <si>
    <t>Ventes de biens non durables et de services aux ASBL au service des ménages et aux ménages</t>
  </si>
  <si>
    <t>16.12</t>
  </si>
  <si>
    <t>Ventes biens non durables,services aux entreprises</t>
  </si>
  <si>
    <t>Vente B&amp;S entreprise</t>
  </si>
  <si>
    <t>Ventes de biens non durables et de services aux entreprises</t>
  </si>
  <si>
    <t>16.11</t>
  </si>
  <si>
    <t>Régularisations avec d'autres exercices</t>
  </si>
  <si>
    <t>Régularisations ô ex</t>
  </si>
  <si>
    <t>08.20</t>
  </si>
  <si>
    <t>Opérations internes diverses</t>
  </si>
  <si>
    <t>Op internes diverses</t>
  </si>
  <si>
    <t>08.10</t>
  </si>
  <si>
    <t>Recettes à ventiler entre groupes principaux 1 à 9</t>
  </si>
  <si>
    <t>Recettes à ventiler</t>
  </si>
  <si>
    <t>Recettes à ventiler entre les groupes principaux 1 à 9</t>
  </si>
  <si>
    <t>06.00</t>
  </si>
  <si>
    <t>06</t>
  </si>
  <si>
    <t>Remboursements d'avances</t>
  </si>
  <si>
    <t>Remb avances</t>
  </si>
  <si>
    <t>94.00</t>
  </si>
  <si>
    <t>94</t>
  </si>
  <si>
    <t>Réduction de fonds propres</t>
  </si>
  <si>
    <t>Réd de fonds propres</t>
  </si>
  <si>
    <t>93.00</t>
  </si>
  <si>
    <t>93</t>
  </si>
  <si>
    <t>Dette publique: Démonétisations</t>
  </si>
  <si>
    <t>Démonétisations</t>
  </si>
  <si>
    <t>Démonétisation</t>
  </si>
  <si>
    <t>92.00</t>
  </si>
  <si>
    <t>92</t>
  </si>
  <si>
    <t>Amortissements sur leasings financiers</t>
  </si>
  <si>
    <t>Amo leasings financ</t>
  </si>
  <si>
    <t>91.70</t>
  </si>
  <si>
    <t>Remboursement des préfinancements de l'UE</t>
  </si>
  <si>
    <t>91.40</t>
  </si>
  <si>
    <t>Remboursements de la dette aux autres groupes institutionnels</t>
  </si>
  <si>
    <t>91.35</t>
  </si>
  <si>
    <t>Remboursements de la dette à l'enseignement autonome subsidié</t>
  </si>
  <si>
    <t>91.34</t>
  </si>
  <si>
    <t>Remboursements de la dette aux pouvoirs locaux</t>
  </si>
  <si>
    <t>91.33</t>
  </si>
  <si>
    <t>Remboursements de la dette à la Sécurité sociale</t>
  </si>
  <si>
    <t>91.32</t>
  </si>
  <si>
    <t>Remboursements de la dette à l'intérieur du groupe institutionnel</t>
  </si>
  <si>
    <t>91.31</t>
  </si>
  <si>
    <t>Remb dette à l'intérieur du sect des adm publiques</t>
  </si>
  <si>
    <t>Remb dette:Adm publ</t>
  </si>
  <si>
    <t>Remboursements d'emprunts émis à plus d'un an de la dette à l'intérieur du secteur des administrations publiques (non ventilé)</t>
  </si>
  <si>
    <t>91.30</t>
  </si>
  <si>
    <t>Remboursements de la dette en monnaies étrangères</t>
  </si>
  <si>
    <t>Remb dette devises</t>
  </si>
  <si>
    <t>Remboursements d'emprunts émis à plus d'un an de la dette en monnaies étrangères</t>
  </si>
  <si>
    <t>91.20</t>
  </si>
  <si>
    <t>Remboursements de la dette en euros</t>
  </si>
  <si>
    <t>Remb dette en euros</t>
  </si>
  <si>
    <t>Remboursements d'emprunts émis à plus d'un an de la dette en euros</t>
  </si>
  <si>
    <t>91.10</t>
  </si>
  <si>
    <t>91</t>
  </si>
  <si>
    <t>Avances aux autres groupes institutionnels</t>
  </si>
  <si>
    <t>85.75</t>
  </si>
  <si>
    <t>Avances à l'Enseignement autonome subsidié</t>
  </si>
  <si>
    <t>85.74</t>
  </si>
  <si>
    <t>Avances aux pPouvoirs locaux</t>
  </si>
  <si>
    <t>85.73</t>
  </si>
  <si>
    <t>Avances à la Sécurité sociale</t>
  </si>
  <si>
    <t>85.72</t>
  </si>
  <si>
    <t>Avances à l'intérieur du groupe institutionnel</t>
  </si>
  <si>
    <t>85.71</t>
  </si>
  <si>
    <t>Participations: autres groupes institutionnels</t>
  </si>
  <si>
    <t>Part:Ô gr instit</t>
  </si>
  <si>
    <t>prise de participation: autres groupes institutionnels</t>
  </si>
  <si>
    <t>85.65</t>
  </si>
  <si>
    <t>Participations: enseignement autonome subsidié</t>
  </si>
  <si>
    <t>Part:Ens auto subs</t>
  </si>
  <si>
    <t>prise de participation: enseignements autonome subsidié</t>
  </si>
  <si>
    <t>85.64</t>
  </si>
  <si>
    <t>Prises de participations: Pouvoirs locaux</t>
  </si>
  <si>
    <t>Part:Pouvoirs locaux</t>
  </si>
  <si>
    <t>prise de participation: Pouvoirs locaux</t>
  </si>
  <si>
    <t>85.63</t>
  </si>
  <si>
    <t>Prises de participations: Sécurité sociale</t>
  </si>
  <si>
    <t>Part:Sécu sociale</t>
  </si>
  <si>
    <t>prise de participation: Sécurité sociale</t>
  </si>
  <si>
    <t>85.62</t>
  </si>
  <si>
    <t>Participations intérieur du groupe institutionnel</t>
  </si>
  <si>
    <t>Part:Groupe instit</t>
  </si>
  <si>
    <t>prise de participation à l'intérieur du groupe institutionnel</t>
  </si>
  <si>
    <t>85.61</t>
  </si>
  <si>
    <t>Octrois crédits à d'autres groupes institutionnels</t>
  </si>
  <si>
    <t>OC:Ô groupes instit</t>
  </si>
  <si>
    <t>Octrois de crédits à d'autres groupes institutionnels</t>
  </si>
  <si>
    <t>85.50</t>
  </si>
  <si>
    <t>Octrois crédits à l'enseignement autonome subsidié</t>
  </si>
  <si>
    <t>OC:Ens auto subsidié</t>
  </si>
  <si>
    <t>Octrois de crédits à l'enseignement autonome subsidié</t>
  </si>
  <si>
    <t>85.40</t>
  </si>
  <si>
    <t>OC aux autres administrations publiques locales</t>
  </si>
  <si>
    <t>OC:Ô adm pub locales</t>
  </si>
  <si>
    <t>Octrois de crédits aux autres administrations publiques locales</t>
  </si>
  <si>
    <t>85.35</t>
  </si>
  <si>
    <t>Octrois de crédits aux ASBL des pouvoirs locaux</t>
  </si>
  <si>
    <t>OC:ASBL pouv locaux</t>
  </si>
  <si>
    <t>85.34</t>
  </si>
  <si>
    <t>Octrois de crédits aux communes</t>
  </si>
  <si>
    <t>OC:Communes</t>
  </si>
  <si>
    <t>85.32</t>
  </si>
  <si>
    <t>Octrois de crédits aux provinces</t>
  </si>
  <si>
    <t>OC:Provinces</t>
  </si>
  <si>
    <t>85.31</t>
  </si>
  <si>
    <t>Octrois de crédits aux adm. sécurité sociale</t>
  </si>
  <si>
    <t>OC:Adm sécu sociale</t>
  </si>
  <si>
    <t>Octrois de crédits aux administrations de sécurité sociale</t>
  </si>
  <si>
    <t>85.20</t>
  </si>
  <si>
    <t>Octrois de crédits aux autres unités publiques</t>
  </si>
  <si>
    <t>OC:Autres unités pub</t>
  </si>
  <si>
    <t>85.17</t>
  </si>
  <si>
    <t>Octrois de crédits aux ASBL des adm publiques</t>
  </si>
  <si>
    <t>OC aux ASBL-adm pub</t>
  </si>
  <si>
    <t>Octrois de crédits aux ASBL des administrations publiques</t>
  </si>
  <si>
    <t>85.16</t>
  </si>
  <si>
    <t>OC établ d'enseignement du pouvoir institutionnel</t>
  </si>
  <si>
    <t>OC:Ens pouv instit</t>
  </si>
  <si>
    <t>Octrois de crédits aux établissements d'enseignement du pouvoir institutionnel</t>
  </si>
  <si>
    <t>85.15</t>
  </si>
  <si>
    <t>Octrois de crédits aux UAP</t>
  </si>
  <si>
    <t>OC aux UAP</t>
  </si>
  <si>
    <t>Octrois de crédits aux organismes administratifs publics (OAP)</t>
  </si>
  <si>
    <t>85.14</t>
  </si>
  <si>
    <t>Octrois de crédits aux SACA</t>
  </si>
  <si>
    <t>OC aux SACA</t>
  </si>
  <si>
    <t>Octrois de crédits aux services administratifs à comptabilité autonome (SACA)</t>
  </si>
  <si>
    <t>85.13</t>
  </si>
  <si>
    <t>Octrois crédits fonds budgétaires non organiques</t>
  </si>
  <si>
    <t>OC:FB non organiques</t>
  </si>
  <si>
    <t>Octrois de crédits aux fonds budgétaires non organiques</t>
  </si>
  <si>
    <t>85.12</t>
  </si>
  <si>
    <t>Octrois de crédits aux pouvoir institutionnel</t>
  </si>
  <si>
    <t>OC:Pouvoir institut</t>
  </si>
  <si>
    <t>85.11</t>
  </si>
  <si>
    <t>85</t>
  </si>
  <si>
    <t>Avances à l'étranger</t>
  </si>
  <si>
    <t>84.30</t>
  </si>
  <si>
    <t>Participations dans les pays hors UE-privé</t>
  </si>
  <si>
    <t>Part:Pays non UE-pri</t>
  </si>
  <si>
    <t>Participations à l'étranger: dans les pays autres que les pays membres de l'UE (non-administrations publiques)</t>
  </si>
  <si>
    <t>84.24</t>
  </si>
  <si>
    <t>Part dans institutions internationales hors UE</t>
  </si>
  <si>
    <t>Part:Inst int non EU</t>
  </si>
  <si>
    <t>Participations à l'étranger: dans les institutions autres que les institutions de l'UE</t>
  </si>
  <si>
    <t>84.23</t>
  </si>
  <si>
    <t>Participations dans des pays membres de l'UE-privé</t>
  </si>
  <si>
    <t>Part:Pays UE-pri</t>
  </si>
  <si>
    <t>Participations à l'étranger: dans les pays membres de l'UE (non-administrations publiques)</t>
  </si>
  <si>
    <t>84.22</t>
  </si>
  <si>
    <t>Participations dans des institutions de l'UE</t>
  </si>
  <si>
    <t>Part:Institutions UE</t>
  </si>
  <si>
    <t>Participations à l'étranger: dans les institutions de l'UE</t>
  </si>
  <si>
    <t>84.21</t>
  </si>
  <si>
    <t>OC:Préfinancement dans le cadre des subv europ</t>
  </si>
  <si>
    <t>OC:Préfin subv UE</t>
  </si>
  <si>
    <t>Octrois de crédits à l'étranger: préfinancement dans le cadre des subventions européennes</t>
  </si>
  <si>
    <t>84.17</t>
  </si>
  <si>
    <t>OC aux pays hors UE-non administrations publiques</t>
  </si>
  <si>
    <t>OC:Pays hors UE-pri</t>
  </si>
  <si>
    <t>Octrois de crédits à l'étranger: aux pays autres que les pays membres de l'UE (non-administrations publiques)</t>
  </si>
  <si>
    <t>84.16</t>
  </si>
  <si>
    <t>OC aux pays hors UE-administrations publiques</t>
  </si>
  <si>
    <t>OC:Pays hors UE-pub</t>
  </si>
  <si>
    <t>Octrois de crédits à l'étranger: aux pays autres que les pays membres de l'UE (administrations publiques)</t>
  </si>
  <si>
    <t>84.15</t>
  </si>
  <si>
    <t>OC aux institutions internationales hors UE</t>
  </si>
  <si>
    <t>OC:Insti int hors EU</t>
  </si>
  <si>
    <t>Octrois de crédits à l'étranger: aux institutions internationales autres que les institutions de l'UE</t>
  </si>
  <si>
    <t>84.14</t>
  </si>
  <si>
    <t>Octrois de crédits aux pays UE-non adm publiques</t>
  </si>
  <si>
    <t>OC:Pays UE-privé</t>
  </si>
  <si>
    <t>Octrois de crédits à l'étranger: aux pays membres de l'UE (non-administrations publiques)</t>
  </si>
  <si>
    <t>84.13</t>
  </si>
  <si>
    <t>Octrois de crédits aux pays UE-adm publiques</t>
  </si>
  <si>
    <t>OC:Pays UE-public</t>
  </si>
  <si>
    <t>Octrois de crédits à l'étranger: aux pays membres de l'UE (administrations publiques)</t>
  </si>
  <si>
    <t>84.12</t>
  </si>
  <si>
    <t>Octrois de crédits aux institutions UE</t>
  </si>
  <si>
    <t>OC:Institutions UE</t>
  </si>
  <si>
    <t>Octrois de crédits à l'étranger: aux institutions de l'UE</t>
  </si>
  <si>
    <t>84.11</t>
  </si>
  <si>
    <t>84</t>
  </si>
  <si>
    <t>Avances aux ménages</t>
  </si>
  <si>
    <t>83.10</t>
  </si>
  <si>
    <t>Octrois de crédits aux ménages</t>
  </si>
  <si>
    <t>OC aux ménages</t>
  </si>
  <si>
    <t>83.00</t>
  </si>
  <si>
    <t>83</t>
  </si>
  <si>
    <t>Avances aux ASBL au service des ménages</t>
  </si>
  <si>
    <t>82.10</t>
  </si>
  <si>
    <t>Octrois de crédits aux ASBL au service des ménages</t>
  </si>
  <si>
    <t>OC:ASBL serv ménages</t>
  </si>
  <si>
    <t>82.00</t>
  </si>
  <si>
    <t>82</t>
  </si>
  <si>
    <t>Avances aux entreprises et institutions financières</t>
  </si>
  <si>
    <t>81.80</t>
  </si>
  <si>
    <t xml:space="preserve">Autres produits financiers </t>
  </si>
  <si>
    <t>Ô produits financiers</t>
  </si>
  <si>
    <t xml:space="preserve">81.70 </t>
  </si>
  <si>
    <t>Participations dans sociétés privées d'assurance</t>
  </si>
  <si>
    <t>Part soc privé assur</t>
  </si>
  <si>
    <t>Participations dans des sociétés privées d'assurance</t>
  </si>
  <si>
    <t>81.62</t>
  </si>
  <si>
    <t>Participations dans sociétés publiques d'assurance</t>
  </si>
  <si>
    <t>Part soc pub assur</t>
  </si>
  <si>
    <t>Participations dans des sociétés publiques d'assurance</t>
  </si>
  <si>
    <t>81.61</t>
  </si>
  <si>
    <t>Participations dans institutions privées de crédit</t>
  </si>
  <si>
    <t>Part Inst pri crédit</t>
  </si>
  <si>
    <t>Participations dans des institutions privées de crédit</t>
  </si>
  <si>
    <t>81.52</t>
  </si>
  <si>
    <t>Participations dans institutions pub. de crédit</t>
  </si>
  <si>
    <t>Part Inst pub crédit</t>
  </si>
  <si>
    <t>Participations dans des institutions publiques de crédit</t>
  </si>
  <si>
    <t>81.51</t>
  </si>
  <si>
    <t>Participations dans des entreprises privées</t>
  </si>
  <si>
    <t>Participation-ent pr</t>
  </si>
  <si>
    <t>81.42</t>
  </si>
  <si>
    <t>Participations dans des entreprises publiques</t>
  </si>
  <si>
    <t>Participation-ent pu</t>
  </si>
  <si>
    <t>81.41</t>
  </si>
  <si>
    <t>Octrois crédits aux sociétés privées d'assurance</t>
  </si>
  <si>
    <t>OC:Soc pri assurance</t>
  </si>
  <si>
    <t>Octrois de crédits aux sociétés privées d'assurance</t>
  </si>
  <si>
    <t>81.32</t>
  </si>
  <si>
    <t>Octrois crédits aux sociétés publiques d'assurance</t>
  </si>
  <si>
    <t>OC:Soc pub assurance</t>
  </si>
  <si>
    <t>Octrois de crédits aux sociétés publiques d'assurance</t>
  </si>
  <si>
    <t>81.31</t>
  </si>
  <si>
    <t>Octrois crédits institutions privées de crédits</t>
  </si>
  <si>
    <t>OC:Inst priv crédits</t>
  </si>
  <si>
    <t>Octrois de crédits institutions privées de crédits</t>
  </si>
  <si>
    <t>81.22</t>
  </si>
  <si>
    <t>Octrois crédits institutions publiques de crédit</t>
  </si>
  <si>
    <t>OC:Inst pub crédits</t>
  </si>
  <si>
    <t>Octrois de crédits aux institutions publiques de crédits</t>
  </si>
  <si>
    <t>81.21</t>
  </si>
  <si>
    <t>Octrois de crédits aux entreprises privées</t>
  </si>
  <si>
    <t>OC:Entr privées</t>
  </si>
  <si>
    <t>81.12</t>
  </si>
  <si>
    <t>Octrois de crédits aux entreprises publiques</t>
  </si>
  <si>
    <t>OC:Entr publiques</t>
  </si>
  <si>
    <t>81.11</t>
  </si>
  <si>
    <t>81</t>
  </si>
  <si>
    <t>Constitution de stocks</t>
  </si>
  <si>
    <t>Constitution stocks</t>
  </si>
  <si>
    <t>75.00</t>
  </si>
  <si>
    <t>75</t>
  </si>
  <si>
    <t>Investissements mobiliers réalisés en régie propre</t>
  </si>
  <si>
    <t>Inv mobiliers régie</t>
  </si>
  <si>
    <t>74.90</t>
  </si>
  <si>
    <t>Acquisitions recherche et développement</t>
  </si>
  <si>
    <t>Acq rech&amp;développmt</t>
  </si>
  <si>
    <t>Acquisitions en matière de recherche et développement</t>
  </si>
  <si>
    <t>74.80</t>
  </si>
  <si>
    <t>Acquisitions de biens militaires durables</t>
  </si>
  <si>
    <t>Acq biens militaires</t>
  </si>
  <si>
    <t>74.70</t>
  </si>
  <si>
    <t>Acquisitions actifs cultivés(végétaux et animaux)</t>
  </si>
  <si>
    <t>Acq actifs cultivés</t>
  </si>
  <si>
    <t>Acquisitions d'actifs cultivés (végétaux et animaux)</t>
  </si>
  <si>
    <t>74.60</t>
  </si>
  <si>
    <t>Acquisitions d'objets de valeurs</t>
  </si>
  <si>
    <t>Acq objets de valeur</t>
  </si>
  <si>
    <t>74.50</t>
  </si>
  <si>
    <t>Acquisitions patentes,brevets,ô biens incorporels</t>
  </si>
  <si>
    <t>Acq patentes/brevets</t>
  </si>
  <si>
    <t>Acquisitions de patentes, brevets et autres biens incorporels</t>
  </si>
  <si>
    <t>74.40</t>
  </si>
  <si>
    <t>Frs enregistrés lors achat/vente terrain,bâtiment</t>
  </si>
  <si>
    <t>Frais enregistrement</t>
  </si>
  <si>
    <t>Frais enregistrés lors de l'achat et de la vente de terrains et bâtiments</t>
  </si>
  <si>
    <t>74.30</t>
  </si>
  <si>
    <t>Achats autre matériel (biens d'investissement)</t>
  </si>
  <si>
    <t>Achat autre matériel</t>
  </si>
  <si>
    <t>Acquisitions d'autre matériel (biens d'investissement, y compris les biens corporels)</t>
  </si>
  <si>
    <t>74.22</t>
  </si>
  <si>
    <t>Achats de matériel de transport</t>
  </si>
  <si>
    <t>Achat mat transport</t>
  </si>
  <si>
    <t>74.10</t>
  </si>
  <si>
    <t>74</t>
  </si>
  <si>
    <t>Travaux d'infrastructure réalisés en régie propre</t>
  </si>
  <si>
    <t>Trav infra en régie</t>
  </si>
  <si>
    <t>Travaux d'infrastructures réalisés en régie propre</t>
  </si>
  <si>
    <t>73.90</t>
  </si>
  <si>
    <t>Autres ouvrages (travaux routiers et hydrauliques)</t>
  </si>
  <si>
    <t>Ô ouvrages VH/route</t>
  </si>
  <si>
    <t>73.40</t>
  </si>
  <si>
    <t>Pipe-lines</t>
  </si>
  <si>
    <t>73.30</t>
  </si>
  <si>
    <t>Travaux hydrauliques</t>
  </si>
  <si>
    <t>73.20</t>
  </si>
  <si>
    <t>Travaux routiers</t>
  </si>
  <si>
    <t>73.10</t>
  </si>
  <si>
    <t>73</t>
  </si>
  <si>
    <t>Travaux immobiliers réalisés en régie propre</t>
  </si>
  <si>
    <t>Trav immo en régie</t>
  </si>
  <si>
    <t>72.90</t>
  </si>
  <si>
    <t>Constructions de bâtiments</t>
  </si>
  <si>
    <t>Construct° bâtiment</t>
  </si>
  <si>
    <t>72.00</t>
  </si>
  <si>
    <t>72</t>
  </si>
  <si>
    <t>Achats de bâtiments existants - secteur privé</t>
  </si>
  <si>
    <t>Achat bâtiment-privé</t>
  </si>
  <si>
    <t>Achats de bâtiments existants: dans d'autre secteurs que le secteur des administrations publiques</t>
  </si>
  <si>
    <t>71.32</t>
  </si>
  <si>
    <t>Achats de bâtiments existants - secteur public</t>
  </si>
  <si>
    <t>Achat bâtiment-pub.</t>
  </si>
  <si>
    <t>Achats de bâtiments existants: dans le secteur des administrations publiques</t>
  </si>
  <si>
    <t>71.31</t>
  </si>
  <si>
    <t>Achats d'ouvrages existants VH/route - sect privé</t>
  </si>
  <si>
    <t>Achat ouvrage-privé</t>
  </si>
  <si>
    <t>Achats d'ouvrages existants en matière de travaux routiers et hydrauliques: dans d'autres secteurs que le secteur des administrations publiques</t>
  </si>
  <si>
    <t>71.22</t>
  </si>
  <si>
    <t>Achats d'ouvrages existants VH/route - sect public</t>
  </si>
  <si>
    <t>Achat ouvrage-public</t>
  </si>
  <si>
    <t>Achats d'ouvrages existants en matière de travaux routiers et hydrauliques: à l'intérieur du secteur des administrations publiques</t>
  </si>
  <si>
    <t>71.21</t>
  </si>
  <si>
    <t>Achats de terrains - hors secteur adm publiques</t>
  </si>
  <si>
    <t>Achat terrain-privé</t>
  </si>
  <si>
    <t>Achats de terrains: dans d'autres secteurs que le secteur des administrations publiques</t>
  </si>
  <si>
    <t>71.12</t>
  </si>
  <si>
    <t>Achats de terrains - secteur adm publiques</t>
  </si>
  <si>
    <t>Achat terrain-public</t>
  </si>
  <si>
    <t>Achats de terrains: à l'intérieur du secteur des administrations publiques</t>
  </si>
  <si>
    <t>71.11</t>
  </si>
  <si>
    <t>71</t>
  </si>
  <si>
    <t>Transferts en capital aux Unités interrégionales</t>
  </si>
  <si>
    <t>TK Unités interrég</t>
  </si>
  <si>
    <t>Transferts en capital à d'autres groupes instistutionnels: Unités interrégionales</t>
  </si>
  <si>
    <t>65.50</t>
  </si>
  <si>
    <t>Transferts en capital au Pouvoir fédéral</t>
  </si>
  <si>
    <t>TK Pouvoir fédéral</t>
  </si>
  <si>
    <t>Transferts en capital à d'autres groupes instistutionnels: Pouvoir fédéral</t>
  </si>
  <si>
    <t>65.40</t>
  </si>
  <si>
    <t>Transferts en capital à la Région BXL-Capitale</t>
  </si>
  <si>
    <t>TK à la Région Bxl-C</t>
  </si>
  <si>
    <t>Transferts en capital à d'autres groupes instistutionnels: Région Bruxelles-Capitale</t>
  </si>
  <si>
    <t>65.35</t>
  </si>
  <si>
    <t>Transferts en capital à la Région wallonne</t>
  </si>
  <si>
    <t>TK à la RW</t>
  </si>
  <si>
    <t>Transferts en capital à d'autres groupes instistutionnels: région wallonne</t>
  </si>
  <si>
    <t>65.34</t>
  </si>
  <si>
    <t>Transferts en capital à la Communauté germanophone</t>
  </si>
  <si>
    <t>TK à Com germa</t>
  </si>
  <si>
    <t>Transferts en capital à d'autres groupes instistutionnels: communauté germanophone</t>
  </si>
  <si>
    <t>65.26</t>
  </si>
  <si>
    <t>Transferts en capital à la Communauté flamande</t>
  </si>
  <si>
    <t>TK à Com flamande</t>
  </si>
  <si>
    <t>Transferts en capital à d'autres groupes instistutionnels: communauté flamande</t>
  </si>
  <si>
    <t>65.25</t>
  </si>
  <si>
    <t>Transferts en capital à la Communauté française</t>
  </si>
  <si>
    <t>TK à Com française</t>
  </si>
  <si>
    <t>Transferts en capital à d'autres groupes instistutionnels: communauté française</t>
  </si>
  <si>
    <t>65.24</t>
  </si>
  <si>
    <t>Transferts en capital à la COCOM</t>
  </si>
  <si>
    <t>TK:COCOM</t>
  </si>
  <si>
    <t>Transferts en capital à d'autres groupes instistutionnels: commission communautaire commune</t>
  </si>
  <si>
    <t>65.13</t>
  </si>
  <si>
    <t>Transferts en capital à la COCON</t>
  </si>
  <si>
    <t>TK:COCON</t>
  </si>
  <si>
    <t xml:space="preserve"> Transferts en capital à d'autres groupes instistutionnels: commission communautaire flamande</t>
  </si>
  <si>
    <t>65.12</t>
  </si>
  <si>
    <t>Transferts en capital à la COCOF</t>
  </si>
  <si>
    <t>TK:COCOF</t>
  </si>
  <si>
    <t>Transferts en capital à d'autres groupes instistutionnels: commission communautaire française</t>
  </si>
  <si>
    <t>65.11</t>
  </si>
  <si>
    <t>65</t>
  </si>
  <si>
    <t>Autres trans en cap enseignement autonome subsidié</t>
  </si>
  <si>
    <t>Ô TK:Ens auton subs</t>
  </si>
  <si>
    <t>Transferts en capital à l'enseignement autonome subsidié: autres transferts en capital</t>
  </si>
  <si>
    <t>64.20</t>
  </si>
  <si>
    <t>TK- aide invest à l'enseignement autonome subsidié</t>
  </si>
  <si>
    <t>TK-AI:Ens auton subs</t>
  </si>
  <si>
    <t>Transferts en capital à l'enseignement autonome subsidié: aide à l'investissement</t>
  </si>
  <si>
    <t>64.10</t>
  </si>
  <si>
    <t>64</t>
  </si>
  <si>
    <t>Transferts en capital aux autres pouvoirs locaux</t>
  </si>
  <si>
    <t>TK:Ô pouvoirs locaux</t>
  </si>
  <si>
    <t>transferts en capital aux administrations publiques locales: autres pouvoirs locaux</t>
  </si>
  <si>
    <t>63.59</t>
  </si>
  <si>
    <t>Transferts en capital aux zones de secours</t>
  </si>
  <si>
    <t>TK:Zones de secours</t>
  </si>
  <si>
    <t>transferts en capital aux administrations publiques locales: zones de secours</t>
  </si>
  <si>
    <t>63.54</t>
  </si>
  <si>
    <t>Transferts en capital aux Intercommunales S1313</t>
  </si>
  <si>
    <t>TK:Interco S1313</t>
  </si>
  <si>
    <t>transferts en capital aux administrations publiques locales: intercommunales du secteur S.1313</t>
  </si>
  <si>
    <t>63.53</t>
  </si>
  <si>
    <t>Transferts en capital aux CPAS</t>
  </si>
  <si>
    <t>TK:CPAS</t>
  </si>
  <si>
    <t>transferts en capital aux administrations publiques locales: CPAS</t>
  </si>
  <si>
    <t>63.52</t>
  </si>
  <si>
    <t>Transferts en capital aux zones de police</t>
  </si>
  <si>
    <t>TK:Zones de police</t>
  </si>
  <si>
    <t>transferts en capital aux administrations publiques locales: zones de police</t>
  </si>
  <si>
    <t>63.51</t>
  </si>
  <si>
    <t>Autres transferts en capital ASBL des pouv locaux</t>
  </si>
  <si>
    <t>Ô TK:ASBL pouv loc</t>
  </si>
  <si>
    <t>transferts en capital aux administrations publiques locales: autres transferts en capital aux ASBL des pouvoirs locaux</t>
  </si>
  <si>
    <t>63.42</t>
  </si>
  <si>
    <t>Transf cap -aides à l'invest ASBL des pouv locaux</t>
  </si>
  <si>
    <t>TK-AI:ASBL pouv loc</t>
  </si>
  <si>
    <t>transferts en capital aux administrations publiques locales: aides à l'investissement aux ASBL des pouvoirs locaux</t>
  </si>
  <si>
    <t>63.41</t>
  </si>
  <si>
    <t>Autres transferts en capital aux communes</t>
  </si>
  <si>
    <t>Ô TK:Communes</t>
  </si>
  <si>
    <t>transferts en capital aux administrations publiques locales: autres transferts en capital aux communes</t>
  </si>
  <si>
    <t>63.22</t>
  </si>
  <si>
    <t>Transf cap -aides à l'investissement aux communes</t>
  </si>
  <si>
    <t>TK-AI:Communes</t>
  </si>
  <si>
    <t>transferts en capital aux administrations publiques locales: aides à l'investissements aux communes</t>
  </si>
  <si>
    <t>63.21</t>
  </si>
  <si>
    <t>Autres transferts en capital aux provinces</t>
  </si>
  <si>
    <t>Ô TK:Provinces</t>
  </si>
  <si>
    <t>transferts en capital aux administrations publiques locales: autres transferts en capital aux provinces</t>
  </si>
  <si>
    <t>63.12</t>
  </si>
  <si>
    <t>Transf cap -aides à l'investissement aux provinces</t>
  </si>
  <si>
    <t>TK-AI:Provinces</t>
  </si>
  <si>
    <t>transferts en capital aux administrations publiques locales: aides à l'investissements aux provinces</t>
  </si>
  <si>
    <t>63.11</t>
  </si>
  <si>
    <t>63</t>
  </si>
  <si>
    <t>Autres TK aux administrations de sécurité sociale</t>
  </si>
  <si>
    <t>Ô TK ASS</t>
  </si>
  <si>
    <t>transferts en capital aux administrations de sécurité sociale: autres transferts en capital</t>
  </si>
  <si>
    <t>62.20</t>
  </si>
  <si>
    <t>Transf cap adm sec soc:aides à l'investissement</t>
  </si>
  <si>
    <t>TK ASS:Aides invest</t>
  </si>
  <si>
    <t>transferts en capital aux administrations de sécurité sociale: aides à l'investissement</t>
  </si>
  <si>
    <t>62.10</t>
  </si>
  <si>
    <t>62</t>
  </si>
  <si>
    <t>Autres transf en cap aux autres unités publiques</t>
  </si>
  <si>
    <t>Ô TK:Ô unités publ</t>
  </si>
  <si>
    <t>Transferts en capital à l'intérieur d'un groupe institutionnel: autres transferts en capital aux autres unités publiques</t>
  </si>
  <si>
    <t>61.72</t>
  </si>
  <si>
    <t>TK-aides à l'invest aux autres unités publiques</t>
  </si>
  <si>
    <t>TK-AI:Ô unités publ</t>
  </si>
  <si>
    <t>Transferts en capital à l'intérieur d'un groupe institutionnel: aides à l'investissement aux autres unités publiques</t>
  </si>
  <si>
    <t>61.71</t>
  </si>
  <si>
    <t>Autres TK aux ASBL des administrations publiques</t>
  </si>
  <si>
    <t>Ô TK:ASBL adm publ</t>
  </si>
  <si>
    <t>Transferts en capital à l'intérieur d'un groupe institutionnel: autres transferts en capital aux ASBL des administrations publiques</t>
  </si>
  <si>
    <t>61.62</t>
  </si>
  <si>
    <t>TK-AI aux ASBL des administrations publiques</t>
  </si>
  <si>
    <t>TK-AI:ASBL adm publ</t>
  </si>
  <si>
    <t>Transferts en capital à l'intérieur d'un groupe institutionnel: aides à l'investissement aux ASBL des administrations publiques</t>
  </si>
  <si>
    <t>61.61</t>
  </si>
  <si>
    <t>Autres TK  aux établ d'enseig du pouvoir institutionnel</t>
  </si>
  <si>
    <t>Ô TK:Ens pouv instit</t>
  </si>
  <si>
    <t>Transferts en capital à l'intérieur d'un groupe institutionnel: autres transferts en capital aux établissements d'enseignement du pouvoir institutionnel</t>
  </si>
  <si>
    <t>61.52</t>
  </si>
  <si>
    <t>TK-AI aux établ d'enseig du pouvoir institutionnel</t>
  </si>
  <si>
    <t>TK-AI:Ens pouv insti</t>
  </si>
  <si>
    <t>Transferts en capital à l'intérieur d'un groupe institutionnel: aides à l'investissements aux établissements d'enseignement du pouvoir institutionnel</t>
  </si>
  <si>
    <t>61.51</t>
  </si>
  <si>
    <t>Autres transferts en capital aux UAP</t>
  </si>
  <si>
    <t>Ô TK:UAP</t>
  </si>
  <si>
    <t>Transferts en capital à l'intérieur d'un groupe institutionnel: autres transferts en capital aux organismes administratifs publics (OAP)</t>
  </si>
  <si>
    <t>61.42</t>
  </si>
  <si>
    <t>Transferts cap - aides à l'investissement aux UAP</t>
  </si>
  <si>
    <t>TK-AI aux UAP</t>
  </si>
  <si>
    <t>Transferts en capital à l'intérieur d'un groupe institutionnel: aides à l'investissement aux organismes administratifs publics (OAP)</t>
  </si>
  <si>
    <t>61.41</t>
  </si>
  <si>
    <t>Autres transferts en capital aux SACA</t>
  </si>
  <si>
    <t>Ô TK:SACA</t>
  </si>
  <si>
    <t>Transferts en capital à l'intérieur d'un groupe institutionnel: autres transferts en capital aux services administratifs à comptabilité autonome (SACA)</t>
  </si>
  <si>
    <t>61.32</t>
  </si>
  <si>
    <t>Transferts cap - aides à l'investissement aux SACA</t>
  </si>
  <si>
    <t>TK-AI:SACA</t>
  </si>
  <si>
    <t>Transferts en capital à l'intérieur d'un groupe institutionnel: aides à l'investissement aux services administratifs à comptabilité autonome (SACA)</t>
  </si>
  <si>
    <t>61.31</t>
  </si>
  <si>
    <t>Autres TK aux fonds budgétaires non organiques</t>
  </si>
  <si>
    <t>Ô TK:FB non organiq</t>
  </si>
  <si>
    <t>Transferts en capital à l'intérieur d'un groupe institutionnel: autres transferts en capital aux fonds budgétaires non organiques</t>
  </si>
  <si>
    <t>61.22</t>
  </si>
  <si>
    <t>TK-AI aux fonds budgétaires non organiques</t>
  </si>
  <si>
    <t>TK-AI:FB non organiq</t>
  </si>
  <si>
    <t>Transferts en capital à l'intérieur d'un groupe institutionnel: aides à l'investissement aux fonds budgétaires non organiques</t>
  </si>
  <si>
    <t>61.21</t>
  </si>
  <si>
    <t>Autres transferts en cap au pouvoir institutionnel</t>
  </si>
  <si>
    <t>Ô TK:Pouv institut</t>
  </si>
  <si>
    <t>Transferts en capital à l'intérieur d'un groupe institutionnel: autres transferts en capital au pouvoir institutionnel</t>
  </si>
  <si>
    <t>61.12</t>
  </si>
  <si>
    <t>TK-aides à l'invest au pouvoir institutionnel</t>
  </si>
  <si>
    <t>TK-AI:Pouv institut</t>
  </si>
  <si>
    <t>Transferts en capital à l'intérieur d'un groupe institutionnel: aides à l'investissement au pouvoir institutionnel</t>
  </si>
  <si>
    <t>61.11</t>
  </si>
  <si>
    <t>Ô TC pays hors UE (non-administrations publiques)</t>
  </si>
  <si>
    <t>Ô TK:Pays pas UE-Pri</t>
  </si>
  <si>
    <t>Autres transferts en capital aux pays autres que les pays membres de l'UE (non-administrations publiques)</t>
  </si>
  <si>
    <t>54.62</t>
  </si>
  <si>
    <t>TK-AI pays hors UE (non-administrations publiques)</t>
  </si>
  <si>
    <t>TK-AI:Pays pas UE-Pr</t>
  </si>
  <si>
    <t>Transferts en capital aux pays autres que les pays membres de l'UE (non-administrations publiques) : aides à l'investissement</t>
  </si>
  <si>
    <t>54.61</t>
  </si>
  <si>
    <t>Ô TK aux pays hors UE (administrations publiques)</t>
  </si>
  <si>
    <t>Ô TK:Pays pas UE-Pub</t>
  </si>
  <si>
    <t>Autres transferts en capital aux pays autres que les pays membres de l'UE (administrations publiques)</t>
  </si>
  <si>
    <t>54.52</t>
  </si>
  <si>
    <t>TK-AI aux pays hors UE (administrations publiques)</t>
  </si>
  <si>
    <t>TK-AI:Pays pas UE-Pu</t>
  </si>
  <si>
    <t>Transferts en capital aux pays autres que les pays membres de l'UE (administrations publiques) : aides à l'investissement</t>
  </si>
  <si>
    <t>54.51</t>
  </si>
  <si>
    <t>Ô TK institutions internationales ô que de l'UE</t>
  </si>
  <si>
    <t>Ô TK:Inst int pas UE</t>
  </si>
  <si>
    <t>Autres transferts en capital aux institutions internationales autres que les institutions de l'UE</t>
  </si>
  <si>
    <t>54.42</t>
  </si>
  <si>
    <t xml:space="preserve">TK-AI institutions internationales ô que de l'UE </t>
  </si>
  <si>
    <t>TK-AI:Inst int pasUE</t>
  </si>
  <si>
    <t>Transferts en capital aux institutions internationales autres que les institutions de l'UE : aides à l'investissement</t>
  </si>
  <si>
    <t>54.41</t>
  </si>
  <si>
    <t>Ô TK pays membres UE (non-administrat publiques)</t>
  </si>
  <si>
    <t>Ô TK:Pays UE-privé</t>
  </si>
  <si>
    <t>Autres transferts en capital aux pays membres de l'UE (non-administrations publiques)</t>
  </si>
  <si>
    <t>54.32</t>
  </si>
  <si>
    <t>TK-AI:pays membres UE (non-administrat publiques)</t>
  </si>
  <si>
    <t>TK-AI:Pays UE-privé</t>
  </si>
  <si>
    <t>Transferts en capital aux pays membres de l'UE (non-administrations publiques) : aides à l'investissement</t>
  </si>
  <si>
    <t>54.31</t>
  </si>
  <si>
    <t>Ô TK pays membres UE (administrations publiques)</t>
  </si>
  <si>
    <t>Ô TK:Pays UE-adm pu</t>
  </si>
  <si>
    <t>Autres transferts en capital aux pays membres de l'UE (administrations publiques)</t>
  </si>
  <si>
    <t>54.22</t>
  </si>
  <si>
    <t>TK-AI:pays membres UE(administrations publiques)</t>
  </si>
  <si>
    <t>TK-AI:Pays UE-adm pu</t>
  </si>
  <si>
    <t>Transferts en capital aux pays membres de l'UE (administrations publiques) : aides à l'investissement</t>
  </si>
  <si>
    <t>54.21</t>
  </si>
  <si>
    <t>Autres transf en capital aux institutions de l'UE</t>
  </si>
  <si>
    <t>Ô TK:Institutions UE</t>
  </si>
  <si>
    <t>Autres transferts en capital aux institutions de l'UE</t>
  </si>
  <si>
    <t>54.12</t>
  </si>
  <si>
    <t>TK-Aides à l'investissement institutions de l'UE</t>
  </si>
  <si>
    <t>TK-AI:Institution UE</t>
  </si>
  <si>
    <t>Transferts en capital aux institutions de l'UE : aides à l'investissement</t>
  </si>
  <si>
    <t>54.11</t>
  </si>
  <si>
    <t>54</t>
  </si>
  <si>
    <t>Autres transferts en capital aux ménages</t>
  </si>
  <si>
    <t>Ô TK:Ménages</t>
  </si>
  <si>
    <t>53.20</t>
  </si>
  <si>
    <t>Transf en cap-Aides à l'investissement aux ménages</t>
  </si>
  <si>
    <t>TK-AI:Ménages</t>
  </si>
  <si>
    <t>Transferts en capital aux ménages</t>
  </si>
  <si>
    <t>53.10</t>
  </si>
  <si>
    <t>53</t>
  </si>
  <si>
    <t>Autres transf en cap ASBL au service des ménages</t>
  </si>
  <si>
    <t>Ô TK:ASBL serv mén</t>
  </si>
  <si>
    <t>Autres transferts en capital aux ASBL au service des ménages</t>
  </si>
  <si>
    <t>52.20</t>
  </si>
  <si>
    <t>TK-Aides investissement ASBL au serv des ménages</t>
  </si>
  <si>
    <t>TK-AI:ASBL serv mén</t>
  </si>
  <si>
    <t>Transferts en capital - Aides à l'investissement aux ASBL au service des ménages</t>
  </si>
  <si>
    <t>52.10</t>
  </si>
  <si>
    <t>52</t>
  </si>
  <si>
    <t>Autres transf en capital aux sociétés d'assurance</t>
  </si>
  <si>
    <t>Ô TK:Soc assurance</t>
  </si>
  <si>
    <t>Autres transferts en capital aux sociétés d'assurance</t>
  </si>
  <si>
    <t>51.40</t>
  </si>
  <si>
    <t>Autres transf en capital institutions de crédit</t>
  </si>
  <si>
    <t>Ô TK:Instit crédit</t>
  </si>
  <si>
    <t>Autres transferts en capital aux institutions de crédit</t>
  </si>
  <si>
    <t>51.30</t>
  </si>
  <si>
    <t>Autres transf en capital aux entreprises privées</t>
  </si>
  <si>
    <t>Ô TK:Ent privées</t>
  </si>
  <si>
    <t>Autres transferts en capital aux entreprises privées</t>
  </si>
  <si>
    <t>51.22</t>
  </si>
  <si>
    <t>Autres transf en capital aux entreprises publiques</t>
  </si>
  <si>
    <t>Ô TK:Ent publiques</t>
  </si>
  <si>
    <t>Autres transferts en capital aux entreprises publiques</t>
  </si>
  <si>
    <t>51.21</t>
  </si>
  <si>
    <t>TK-Aides investissements aux entreprises privées</t>
  </si>
  <si>
    <t>TK-AI:Ent privées</t>
  </si>
  <si>
    <t>Transferts en capital - Aides à l'investissement aux entreprises privées</t>
  </si>
  <si>
    <t>51.12</t>
  </si>
  <si>
    <t>TK-Aides investissements aux entreprises publiques</t>
  </si>
  <si>
    <t>TK-AI:Ent publiques</t>
  </si>
  <si>
    <t>Transferts en capital - Aides à l'investissement aux entreprises publiques</t>
  </si>
  <si>
    <t>51.11</t>
  </si>
  <si>
    <t>51</t>
  </si>
  <si>
    <t>Transferts de revenus vers unités interrégionales</t>
  </si>
  <si>
    <t>TR unités interrég</t>
  </si>
  <si>
    <t>Transferts de revenus vers des unités interrégionales</t>
  </si>
  <si>
    <t>45.50</t>
  </si>
  <si>
    <t>Transferts de revenus au Pouvoir fédéral</t>
  </si>
  <si>
    <t>TR Pouvoir fédéral</t>
  </si>
  <si>
    <t>45.40</t>
  </si>
  <si>
    <t>Transferts de revenus à la Région Bxl-Capitale</t>
  </si>
  <si>
    <t>TR à la Région Bxl-C</t>
  </si>
  <si>
    <t>Transferts de revenus à la Région de Bruxelles-Capitale</t>
  </si>
  <si>
    <t>45.35</t>
  </si>
  <si>
    <t>Transferts de revenus à la Région wallonne</t>
  </si>
  <si>
    <t>TR à la RW</t>
  </si>
  <si>
    <t>45.34</t>
  </si>
  <si>
    <t>Transferts de revenus à la Communauté germanophone</t>
  </si>
  <si>
    <t>TR à Com germa</t>
  </si>
  <si>
    <t>45.26</t>
  </si>
  <si>
    <t>Transferts de revenus à la Communauté flamande</t>
  </si>
  <si>
    <t>TR à Com flamande</t>
  </si>
  <si>
    <t>45.25</t>
  </si>
  <si>
    <t>Transferts de revenus à la Commmunauté française</t>
  </si>
  <si>
    <t>TR à Com française</t>
  </si>
  <si>
    <t>45.24</t>
  </si>
  <si>
    <t>Transferts de revenus à la COCOM</t>
  </si>
  <si>
    <t>TR à la COCOM</t>
  </si>
  <si>
    <t>Transferts de revenus à la Commission communautaire commune</t>
  </si>
  <si>
    <t>45.13</t>
  </si>
  <si>
    <t>Transferts de revenus à la COCON</t>
  </si>
  <si>
    <t>TR à la COCON</t>
  </si>
  <si>
    <t>Transferts de revenus à la Commission communautaire flamande</t>
  </si>
  <si>
    <t>45.12</t>
  </si>
  <si>
    <t>Transferts de revenus à la COCOF</t>
  </si>
  <si>
    <t>TR à la COCOF</t>
  </si>
  <si>
    <t>Transferts de revenus à la Commission communautaire française</t>
  </si>
  <si>
    <t xml:space="preserve">45.11 </t>
  </si>
  <si>
    <t>45</t>
  </si>
  <si>
    <t xml:space="preserve">TR EAS:contributions aux charges intérêts </t>
  </si>
  <si>
    <t>TR EAS-contr chg î</t>
  </si>
  <si>
    <t>Transferts de revenus à l'enseignement autonome subsidié - Contributions aux charges d'intérêt de l'enseignement</t>
  </si>
  <si>
    <t>44.40</t>
  </si>
  <si>
    <t>TR EAS:frais fonctionnement de l'enseignement</t>
  </si>
  <si>
    <t>TR EAS: frs fct ens</t>
  </si>
  <si>
    <t>Transferts de revenus à l'enseignement autonome subsidié - Contributions aux autres frais de fonctionnement de l'enseignement</t>
  </si>
  <si>
    <t>44.30</t>
  </si>
  <si>
    <t>TR EAS: contributions pensions pers. enseignant</t>
  </si>
  <si>
    <t>TR EAS: pens enseig</t>
  </si>
  <si>
    <t>Transferts de revenus à l'enseignement autonome subsidié - Contributions aux pensions du personnel enseignant</t>
  </si>
  <si>
    <t>44.20</t>
  </si>
  <si>
    <t>TR EAS:traitements personnel enseignant</t>
  </si>
  <si>
    <t>TR EAS: sal enseig</t>
  </si>
  <si>
    <t>Transferts de revenus à l'enseignement autonome subsidié - Contributions aux traitements du personnel enseignant</t>
  </si>
  <si>
    <t>44.10</t>
  </si>
  <si>
    <t>44</t>
  </si>
  <si>
    <t>Transferts de revenus aux autres pouvoirs locaux</t>
  </si>
  <si>
    <t>TR ô pouvoirs locaux</t>
  </si>
  <si>
    <t>43.59</t>
  </si>
  <si>
    <t>Transferts de revenus aux Zones de secours</t>
  </si>
  <si>
    <t>TR Zones de secours</t>
  </si>
  <si>
    <t xml:space="preserve">43.54 </t>
  </si>
  <si>
    <t>Transferts de revenus aux Intercommunales  S.1313</t>
  </si>
  <si>
    <t>TR Intercom S1313</t>
  </si>
  <si>
    <t>Transferts de revenus aux Intercommunales du secteur S.1313</t>
  </si>
  <si>
    <t>43.53</t>
  </si>
  <si>
    <t>Transferts de revenus aux CPAS</t>
  </si>
  <si>
    <t>TR aux CPAS</t>
  </si>
  <si>
    <t>43.52</t>
  </si>
  <si>
    <t>Transferts de revenus aux Zones de police</t>
  </si>
  <si>
    <t>TR Zones de police</t>
  </si>
  <si>
    <t>43.51</t>
  </si>
  <si>
    <t>Transferts de revenus aux ASBL des pouvoirs locaux</t>
  </si>
  <si>
    <t>TR ASBL Pouv Locaux</t>
  </si>
  <si>
    <t>43.40</t>
  </si>
  <si>
    <t>TR Communes-ô frais fonctionnement enseignement</t>
  </si>
  <si>
    <t>TR Com-ô frs enseig</t>
  </si>
  <si>
    <t>Transferts de revenus aux Communes - Contributions aux autres frais de fonctionnement de l'enseignement</t>
  </si>
  <si>
    <t>43.26</t>
  </si>
  <si>
    <t>TR Communes-contributions pensions enseignants</t>
  </si>
  <si>
    <t>TR Com-pens enseign</t>
  </si>
  <si>
    <t>Transferts de revenus aux Communes - Contributions aux pensions du personnel enseignant</t>
  </si>
  <si>
    <t>43.25</t>
  </si>
  <si>
    <t>TR Communes-contributions au salaire enseignants</t>
  </si>
  <si>
    <t>TR Com-sal enseign</t>
  </si>
  <si>
    <t>Transferts de revenus aux Communes - Contributions aux traitements du personnel enseignant</t>
  </si>
  <si>
    <t>43.24</t>
  </si>
  <si>
    <t>TR Communes-contributions aux charges d'intérêt</t>
  </si>
  <si>
    <t>TR Com-contr chg î</t>
  </si>
  <si>
    <t>Transferts de revenus aux Communes - Contributions aux charges d'intérêt</t>
  </si>
  <si>
    <t>43.23</t>
  </si>
  <si>
    <t>TR Communes-contributions spécifiques</t>
  </si>
  <si>
    <t>TR Com-contr spécif</t>
  </si>
  <si>
    <t>Transferts de revenus aux Communes - Contributions spécifiques</t>
  </si>
  <si>
    <t>43.22</t>
  </si>
  <si>
    <t>TR Communes-contributions générales</t>
  </si>
  <si>
    <t>TR Com-contr géné</t>
  </si>
  <si>
    <t>Transferts de revenus aux Communes - Contributions générales</t>
  </si>
  <si>
    <t>43.21</t>
  </si>
  <si>
    <t>TR Provinces-ô frais fonctionnement enseignement</t>
  </si>
  <si>
    <t>TR Prov-ô frs enseig</t>
  </si>
  <si>
    <t>Transferts de revenus aux Provinces - Contributions aux autres frais de fonctionnement de l'enseignement</t>
  </si>
  <si>
    <t>43.16</t>
  </si>
  <si>
    <t>TR Provinces-Contributions pensions enseignants</t>
  </si>
  <si>
    <t>TR Prov-pens enseign</t>
  </si>
  <si>
    <t>Transferts de revenus aux Provinces - Contributions aux pensions du personnel enseignant</t>
  </si>
  <si>
    <t>43.15</t>
  </si>
  <si>
    <t>TR Provinces-Contributions salaires enseignants</t>
  </si>
  <si>
    <t>TR Prov-sal enseign</t>
  </si>
  <si>
    <t>Transferts de revenus aux Provinces - Contributions aux traitements du personnel enseignant</t>
  </si>
  <si>
    <t>43.14</t>
  </si>
  <si>
    <t>TR aux Provinces-Contributions charges d'intérêt</t>
  </si>
  <si>
    <t>TR Prov-contr chg î</t>
  </si>
  <si>
    <t>Transferts de revenus aux Provinces - Contributions aux charges d'intérêt</t>
  </si>
  <si>
    <t>43.13</t>
  </si>
  <si>
    <t>TR aux Provinces-Contributions spécifiques</t>
  </si>
  <si>
    <t>TR Prov-contr spécif</t>
  </si>
  <si>
    <t xml:space="preserve"> Transferts de revenus aux Provinces - Contributions spécifiques</t>
  </si>
  <si>
    <t>43.12</t>
  </si>
  <si>
    <t>TR aux Provinces-Contributions générales</t>
  </si>
  <si>
    <t>TR Prov-contr géné</t>
  </si>
  <si>
    <t>Transferts de revenus aux Provinces - Contributions générales</t>
  </si>
  <si>
    <t>43.11</t>
  </si>
  <si>
    <t>43</t>
  </si>
  <si>
    <t>TR ASS: autres transferts de revenus</t>
  </si>
  <si>
    <t>TR ASS- autres</t>
  </si>
  <si>
    <t>Autres transferts de revenus aux administrations de sécurité sociale</t>
  </si>
  <si>
    <t>42.90</t>
  </si>
  <si>
    <t>TR ASS: subvention globale à la sécurité sociale</t>
  </si>
  <si>
    <t>TR ASS-subv globale</t>
  </si>
  <si>
    <t>Transferts de revenus Subvention globale à la sécurité sociale</t>
  </si>
  <si>
    <t>42.80</t>
  </si>
  <si>
    <t>TR ASS:formation professionnelle des adultes</t>
  </si>
  <si>
    <t>TR ASS form prof ad</t>
  </si>
  <si>
    <t>Transferts de revenus aux administrations de sécurité sociale: Formation professionnelle des adultes</t>
  </si>
  <si>
    <t>42.70</t>
  </si>
  <si>
    <t>TR ASS:accident du travail,maladie professionnelle</t>
  </si>
  <si>
    <t>TR ASS:acc-mal prof</t>
  </si>
  <si>
    <t>Transferts de revenus aux administrations de sécurité sociale: Accidents de travail et maladies professionnelles</t>
  </si>
  <si>
    <t>42.60</t>
  </si>
  <si>
    <t>TR adm sécurité sociale:charges de famille</t>
  </si>
  <si>
    <t>TR ASS:chge famille</t>
  </si>
  <si>
    <t>Transferts de revenus aux administrations de sécurité sociale: Charges de famille</t>
  </si>
  <si>
    <t>42.50</t>
  </si>
  <si>
    <t>TR adm sécurité sociale:chômage</t>
  </si>
  <si>
    <t>TR ASS:chômage</t>
  </si>
  <si>
    <t>Transferts de revenus aux administrations de sécurité sociale: Chômage</t>
  </si>
  <si>
    <t>42.40</t>
  </si>
  <si>
    <t>TR adm sécurité sociale: invalidité et handicap</t>
  </si>
  <si>
    <t>TR ASS:inval/handic</t>
  </si>
  <si>
    <t>Transferts de revenus aux administrations de sécurité sociale: Invalidité et handicap</t>
  </si>
  <si>
    <t>42.30</t>
  </si>
  <si>
    <t>TR adm sécurité sociale: maladie</t>
  </si>
  <si>
    <t>TR ASS:maladie</t>
  </si>
  <si>
    <t>Transferts de revenus aux administrations de sécurité sociale: Maladie</t>
  </si>
  <si>
    <t>42.20</t>
  </si>
  <si>
    <t>TR adm sécurité sociale: vieillesse, décès, survie</t>
  </si>
  <si>
    <t>TR ASS:vieil,décès</t>
  </si>
  <si>
    <t>Transferts de revenus aux administrations de sécurité sociale: Vieillesse, décès, survie</t>
  </si>
  <si>
    <t>42.10</t>
  </si>
  <si>
    <t>42</t>
  </si>
  <si>
    <t>Transferts de revenus aux autres unités publiques</t>
  </si>
  <si>
    <t>TR autres unités pub</t>
  </si>
  <si>
    <t>41.70</t>
  </si>
  <si>
    <t>Transferts de revenus aux ASBL des adm publiques</t>
  </si>
  <si>
    <t>TR aux ASBL-adm pub</t>
  </si>
  <si>
    <t>Transferts de revenus aux ASBL des administrations publiques</t>
  </si>
  <si>
    <t>41.60</t>
  </si>
  <si>
    <t>TR aux étab enseignement pouvoir institutionnel</t>
  </si>
  <si>
    <t>TR ens pouv instit</t>
  </si>
  <si>
    <t>Transferts de revenus aux établissements d'enseignement du pouvoir institutionnel</t>
  </si>
  <si>
    <t>41.50</t>
  </si>
  <si>
    <t>Transferts de revenus aux UAP</t>
  </si>
  <si>
    <t>TR aux UAP</t>
  </si>
  <si>
    <t>Transferts de revenus aux organismes administratifs publics (OAP)</t>
  </si>
  <si>
    <t>41.40</t>
  </si>
  <si>
    <t>Transferts de revenus aux SACA</t>
  </si>
  <si>
    <t>TR aux SACA</t>
  </si>
  <si>
    <t>Transferts de revenus aux services administratifs à comptabilité autonome (SACA)</t>
  </si>
  <si>
    <t>41.30</t>
  </si>
  <si>
    <t>TR aux fonds budgétaires non organiques</t>
  </si>
  <si>
    <t>TR fonds budg.</t>
  </si>
  <si>
    <t>Transferts de revenus aux fonds budgétaires non organiques</t>
  </si>
  <si>
    <t>41.20</t>
  </si>
  <si>
    <t>Transferts de revenus au pouvoir institutionnel</t>
  </si>
  <si>
    <t>TR pouvoir instit</t>
  </si>
  <si>
    <t>41.10</t>
  </si>
  <si>
    <t>41</t>
  </si>
  <si>
    <t>TR aux pays hors UE-non-administrations publiques</t>
  </si>
  <si>
    <t>TR pays hors UE-priv</t>
  </si>
  <si>
    <t>Transferts de revenus aux pays autres que les pays membres de l'UE (non-administrations publiques)</t>
  </si>
  <si>
    <t>35.60</t>
  </si>
  <si>
    <t>TR aux pays hors UE-administrations publiques</t>
  </si>
  <si>
    <t>TR pays hors UE-pub</t>
  </si>
  <si>
    <t>Transferts de revenus aux pays autres que les pays membres de l'UE (administrations publiques)</t>
  </si>
  <si>
    <t>35.50</t>
  </si>
  <si>
    <t>TR aux institutions internationales autres que UE</t>
  </si>
  <si>
    <t>TR insti int non UE</t>
  </si>
  <si>
    <t>Transferts de revenus aux institutions internationales autres que les institutions de l'UE</t>
  </si>
  <si>
    <t>35.40</t>
  </si>
  <si>
    <t>Transferts de revenus aux pays de l'UE-sect privé</t>
  </si>
  <si>
    <t>TR pays UE-privé</t>
  </si>
  <si>
    <t>Transferts de revenus aux pays membres de l'UE (non-administrations publiques)</t>
  </si>
  <si>
    <t>35.30</t>
  </si>
  <si>
    <t>Transferts de revenus aux pays de l'UE-adm public</t>
  </si>
  <si>
    <t>TR pays UE-adm pub</t>
  </si>
  <si>
    <t>Transferts de revenus aux pays membres de l'UE (administrations publiques)</t>
  </si>
  <si>
    <t>35.20</t>
  </si>
  <si>
    <t>Transferts de revenus aux institutions de l'UE</t>
  </si>
  <si>
    <t>TR institutions UE</t>
  </si>
  <si>
    <t>Transferts de revenus aux Institutions de l'UE</t>
  </si>
  <si>
    <t>35.10</t>
  </si>
  <si>
    <t>35</t>
  </si>
  <si>
    <t>Autres prestations aux ménages producteurs</t>
  </si>
  <si>
    <t>Ô prst mén prod</t>
  </si>
  <si>
    <t>Autres prestations aux ménages en tant que producteurs</t>
  </si>
  <si>
    <t>34.50</t>
  </si>
  <si>
    <t>Autres prestations nature ménages consommateurs</t>
  </si>
  <si>
    <t>Prst nature mén cons</t>
  </si>
  <si>
    <t>Prestations en nature aux ménages en tant que consommateurs</t>
  </si>
  <si>
    <t>34.42</t>
  </si>
  <si>
    <t>Autres prestations espèces ménages consommateurs</t>
  </si>
  <si>
    <t>Prst espèce mén cons</t>
  </si>
  <si>
    <t>Prestations en espèces aux ménages en tant que consommateurs</t>
  </si>
  <si>
    <t>34.41</t>
  </si>
  <si>
    <t>Autres prestations soc en nature aux ménages</t>
  </si>
  <si>
    <t>Prst soc nature mén</t>
  </si>
  <si>
    <t>Prestations sociales en nature</t>
  </si>
  <si>
    <t>34.32</t>
  </si>
  <si>
    <t xml:space="preserve">Autres prestations soc en espèces aux ménages </t>
  </si>
  <si>
    <t>Prst soc espèces mén</t>
  </si>
  <si>
    <t xml:space="preserve">Prestations sociales en espèces </t>
  </si>
  <si>
    <t>34.31</t>
  </si>
  <si>
    <t>Pensions de guerre</t>
  </si>
  <si>
    <t>34.20</t>
  </si>
  <si>
    <t>Pension veuves/orphelins-administrations publiques</t>
  </si>
  <si>
    <t>Pension Vve/orph-pub</t>
  </si>
  <si>
    <t>Pensions de veuves et orphelins du personnel des administrations publiques</t>
  </si>
  <si>
    <t>34.10</t>
  </si>
  <si>
    <t>34</t>
  </si>
  <si>
    <t>Transferts de revenus aux ASBL service des ménages</t>
  </si>
  <si>
    <t>TR ASBL serv ménages</t>
  </si>
  <si>
    <t>Transferts de revenus aux ASBL au service des ménages</t>
  </si>
  <si>
    <t>33.00</t>
  </si>
  <si>
    <t>33</t>
  </si>
  <si>
    <t>Transferts de revenus autres subv expl privé</t>
  </si>
  <si>
    <t>TR ô subv expl-privé</t>
  </si>
  <si>
    <t>Transferts de revenus, autres que des subventions d'exploitation, aux entreprises et institutions financières</t>
  </si>
  <si>
    <t>32.00</t>
  </si>
  <si>
    <t>32</t>
  </si>
  <si>
    <t>Subv réduction de cotisations patronales ciblées</t>
  </si>
  <si>
    <t>Subv réd cot patron</t>
  </si>
  <si>
    <t>Réduction de cotisations patronales ciblées</t>
  </si>
  <si>
    <t>31.40</t>
  </si>
  <si>
    <t>Autres subventions d'exploitation - privé</t>
  </si>
  <si>
    <t>Ô subv expl-privé</t>
  </si>
  <si>
    <t>Autres subventions d'exploitation à des producteurs autres que les entreprises publiques</t>
  </si>
  <si>
    <t>31.32</t>
  </si>
  <si>
    <t>Subv exploitation en matière de prix - privé</t>
  </si>
  <si>
    <t>Subv prix-privé</t>
  </si>
  <si>
    <t>Subventions d'exploitation en matière de prix à des producteurs autres que les entreprises publiques</t>
  </si>
  <si>
    <t>31.31</t>
  </si>
  <si>
    <t>Autres subv exploitation - entreprises publiques</t>
  </si>
  <si>
    <t>Ô subv expl-entr pub</t>
  </si>
  <si>
    <t>Autres subventions d'exploitation aux entreprises publiques</t>
  </si>
  <si>
    <t xml:space="preserve">31.22 </t>
  </si>
  <si>
    <t>Subv expl en matière prix - entreprises publiques</t>
  </si>
  <si>
    <t>Subv prix-entr pub</t>
  </si>
  <si>
    <t>Subventions d'exploitation en matière de prix aux entreprises publiques</t>
  </si>
  <si>
    <t>31.21</t>
  </si>
  <si>
    <t>Subv expl réduisant les intérêts - autres entr</t>
  </si>
  <si>
    <t>Subv red î-entr pri</t>
  </si>
  <si>
    <t>Subventions d'exploitation réduisant les intérêts aux autres entreprises</t>
  </si>
  <si>
    <t>31.12</t>
  </si>
  <si>
    <t>Subv expl réduisant les intérêts - entr publiques</t>
  </si>
  <si>
    <t>Subv red î-entr pub</t>
  </si>
  <si>
    <t>Subventions d'exploitation réduisant les intérêts aux entreprises publiques</t>
  </si>
  <si>
    <t>31.11</t>
  </si>
  <si>
    <t>31</t>
  </si>
  <si>
    <t xml:space="preserve">Dividendes distribués </t>
  </si>
  <si>
    <t>Dividendes distri.</t>
  </si>
  <si>
    <t>25.00</t>
  </si>
  <si>
    <t>25</t>
  </si>
  <si>
    <t>Locations de terres-secteur public</t>
  </si>
  <si>
    <t>Loc terres-public</t>
  </si>
  <si>
    <t>Locations de terres : paiements à l'intérieur du secteur des administations publiques</t>
  </si>
  <si>
    <t>24.20</t>
  </si>
  <si>
    <t>Locations de terres-secteur privé</t>
  </si>
  <si>
    <t>Loc terres-privé</t>
  </si>
  <si>
    <t>Locations de terres : paiements à d'autres secteurs que le secteur des administrations publiques</t>
  </si>
  <si>
    <t xml:space="preserve">24.10 </t>
  </si>
  <si>
    <t>24</t>
  </si>
  <si>
    <t>Autres intérêts</t>
  </si>
  <si>
    <t>21.60</t>
  </si>
  <si>
    <t>Intérêts sur leasings financiers</t>
  </si>
  <si>
    <t>Intérêts leasings</t>
  </si>
  <si>
    <t>21.50</t>
  </si>
  <si>
    <t>Intérêts de la dette commerciale</t>
  </si>
  <si>
    <t>Î dette commerciale</t>
  </si>
  <si>
    <t>21.40</t>
  </si>
  <si>
    <t>Charges d'intérêt de la dette-secteur public</t>
  </si>
  <si>
    <t>Chg î dette sect pub</t>
  </si>
  <si>
    <t>Charges d'intérêt de la dette à l'intérieur du secteur des administrations publiques</t>
  </si>
  <si>
    <t>21.30</t>
  </si>
  <si>
    <t>Charges intérêt dette publique monnaies étrangères</t>
  </si>
  <si>
    <t>Chg î dette publ dev</t>
  </si>
  <si>
    <t>Charges d'intérêt de la dette publique en monnaies étrangères</t>
  </si>
  <si>
    <t>21.20</t>
  </si>
  <si>
    <t>Charges d'intérêt de la dette publique en euros</t>
  </si>
  <si>
    <t>Chg î dette publ €</t>
  </si>
  <si>
    <t>21.10</t>
  </si>
  <si>
    <t>21</t>
  </si>
  <si>
    <t>Entretien VH et routes-secteur public</t>
  </si>
  <si>
    <t>Entr VH/routes-pub</t>
  </si>
  <si>
    <t>Réparations et entretien d'ouvrage en matière de travaux routiers et hydrauliques n'augmentant pas la valeur: frais payés à l'intérieur du secteur des administrations publiques</t>
  </si>
  <si>
    <t>14.20</t>
  </si>
  <si>
    <t>Entretien VH et routes-secteur privé</t>
  </si>
  <si>
    <t>Entr VH/routes-privé</t>
  </si>
  <si>
    <t>Réparations et entretien d'ouvrage en matière de travaux routiers et hydrauliques n'augmentant pas la valeur: frais payés à des secteurs autres que le secteur des administrations publiques</t>
  </si>
  <si>
    <t>14.10</t>
  </si>
  <si>
    <t>14</t>
  </si>
  <si>
    <t>Impôts payés sous-secteur public</t>
  </si>
  <si>
    <t>Impôts payés-public</t>
  </si>
  <si>
    <t>Impôts payés à des sous-secteurs des administrations publiques</t>
  </si>
  <si>
    <t>12.50</t>
  </si>
  <si>
    <t>Locations de bâtiments -secteur public</t>
  </si>
  <si>
    <t>Loc bâtiments-pub</t>
  </si>
  <si>
    <t>Locations de bâtiments payés à l'intérieur du secteur des administrations publiques</t>
  </si>
  <si>
    <t>12.22</t>
  </si>
  <si>
    <t>Frais généraux de fonctionnement -secteur public</t>
  </si>
  <si>
    <t>Frais de fct-public</t>
  </si>
  <si>
    <t>Achats de biens non durables et de services, frais généraux de fonctionnement payés à l'intérieur du secteur des administrations publiques</t>
  </si>
  <si>
    <t>12.21</t>
  </si>
  <si>
    <t>Locations de bâtiments -secteur privé</t>
  </si>
  <si>
    <t>Loc bâtiments-privé</t>
  </si>
  <si>
    <t>Locations de bâtiments payés à des secteurs autres que le secteur des administrations publiques</t>
  </si>
  <si>
    <t>12.12</t>
  </si>
  <si>
    <t>Frais généraux de fonctionnement - secteur privé</t>
  </si>
  <si>
    <t>Frais de fct-privé</t>
  </si>
  <si>
    <t>Frais généraux de fonctionnement</t>
  </si>
  <si>
    <t>12.11</t>
  </si>
  <si>
    <t>12</t>
  </si>
  <si>
    <t>Salaire en nature</t>
  </si>
  <si>
    <t>11.40</t>
  </si>
  <si>
    <t>Pension du personnel des administrations publiques</t>
  </si>
  <si>
    <t>Pension du personnel</t>
  </si>
  <si>
    <t>Pensions du personnel des administrations publiques</t>
  </si>
  <si>
    <t>11.33</t>
  </si>
  <si>
    <t>Paiement maintenu du salaire</t>
  </si>
  <si>
    <t>Paiement maint sal</t>
  </si>
  <si>
    <t xml:space="preserve">11.32 </t>
  </si>
  <si>
    <t>Allocations directes</t>
  </si>
  <si>
    <t>11.31</t>
  </si>
  <si>
    <t>Cotisations sociales versées institutions/fonds</t>
  </si>
  <si>
    <t>Cotisations sociales</t>
  </si>
  <si>
    <t>Cotisations sociales à charge des employeurs, versées à des institutions ou fonds</t>
  </si>
  <si>
    <t>11.20</t>
  </si>
  <si>
    <t>Autres éléments de la rémunération</t>
  </si>
  <si>
    <t>Rémunération/autres</t>
  </si>
  <si>
    <t>11.12</t>
  </si>
  <si>
    <t>Rémunération suivant les barèmes</t>
  </si>
  <si>
    <t>Rémunération/barèmes</t>
  </si>
  <si>
    <t>11.11</t>
  </si>
  <si>
    <t>11.00</t>
  </si>
  <si>
    <t>Annuités en matière de leasings financiers</t>
  </si>
  <si>
    <t xml:space="preserve">Annuités leasings </t>
  </si>
  <si>
    <t>Annuités en matière de leasing financiers</t>
  </si>
  <si>
    <t>04.00</t>
  </si>
  <si>
    <t>04</t>
  </si>
  <si>
    <t xml:space="preserve">Régularisations </t>
  </si>
  <si>
    <t>03.20</t>
  </si>
  <si>
    <t>03.10</t>
  </si>
  <si>
    <t>03</t>
  </si>
  <si>
    <t>Non ventilé</t>
  </si>
  <si>
    <t>01.00</t>
  </si>
  <si>
    <t>Libellé long (50 caractères)</t>
  </si>
  <si>
    <t>Libellé court (20 caractères)</t>
  </si>
  <si>
    <t>Libellé</t>
  </si>
  <si>
    <t>Code SEC = Compte Budgétaire</t>
  </si>
  <si>
    <t>Groupe</t>
  </si>
  <si>
    <t>Produit de cession de participation et remboursement de crédits octroyés dans le cadre du développement et de la restructuration des entreprises</t>
  </si>
  <si>
    <t>Liquidation de participations à l'intérieur des administrations publiques</t>
  </si>
  <si>
    <t>DO</t>
  </si>
  <si>
    <t>(Supprimé) Fonds destiné à la réalisation du Plan de relance et de résilience</t>
  </si>
  <si>
    <t>Transferts de revenus dans le cadre de dépenses préfinancées par l'entité (FRR)</t>
  </si>
  <si>
    <t>Transferts de revenus des organismes administratifs publics - IWEPS</t>
  </si>
  <si>
    <t>Transferts en capital dans le cadre de la Facilité pour la relance et la résilience européenne (FRR)</t>
  </si>
  <si>
    <t>Remboursement de l'UE dans le cadre de dépenses préfinancées par l'entité (FRR)</t>
  </si>
  <si>
    <t xml:space="preserve">Location de bâtiments industriels </t>
  </si>
  <si>
    <t>Transfert en capital en provenance des outils financiers</t>
  </si>
  <si>
    <t>Transferts de revenus des unités d'administration publique</t>
  </si>
  <si>
    <t xml:space="preserve">Produits résultant de la vente et de l’attribution au secteur privé de biens immobiliers  - Terrain </t>
  </si>
  <si>
    <t>Produits résultant de la vente et de l’attribution au secteur privé de biens immobiliers  - Bâtiment</t>
  </si>
  <si>
    <t xml:space="preserve">Produits divers - Transferts de revenus à l'intérieur d'un groupe institutionnel </t>
  </si>
  <si>
    <t>Produits divers - Ventes de biens non durables et des services aux ASBL au service des ménages - Guichets de navigation</t>
  </si>
  <si>
    <t>Produits divers - Taxes et impôts indirects divers</t>
  </si>
  <si>
    <t>Produits divers - Impôts directs divers</t>
  </si>
  <si>
    <t>Produits divers - Divers transferts de revenus des entreprises</t>
  </si>
  <si>
    <t>Produits divers - Divers transferts de revenus des ménages</t>
  </si>
  <si>
    <t>Produits divers - Remboursement d'expropriations</t>
  </si>
  <si>
    <t xml:space="preserve">Transferts de revenu en provenance du pouvoir Fédéral </t>
  </si>
  <si>
    <t>Recettes diverses - Transfert en capital en provenance des ménages</t>
  </si>
  <si>
    <t>Produits de refinancement d'emprunts</t>
  </si>
  <si>
    <t>Fonds destiné à la réalisation de programmes particuliers financés par le F.E.D.E.R. (Programmation 2021-2027)</t>
  </si>
  <si>
    <t>Fonds destiné à la réalisation de programmes particuliers financés par le F.S.E. (Programmation 2021-2027)</t>
  </si>
  <si>
    <t>Fonds destiné à la réalisation de programmes particuliers financés par LIFE (Programmation 2021-2027)</t>
  </si>
  <si>
    <t>Fonds destiné à la réalisation de programmes particuliers financés par le F.E.D.E.R. (Programmation 2014-2020)</t>
  </si>
  <si>
    <t>Fonds destiné à la réalisation de programmes particuliers financés par le F.S.E. (Programmation 2014-2020)</t>
  </si>
  <si>
    <t>Fonds destiné à la réalisation de programmes particuliers financés par LIFE  (Programmation 2014-2020)</t>
  </si>
  <si>
    <t>Remboursement de subventions accordées à des ASBL </t>
  </si>
  <si>
    <t>Remboursement des aides au logement accordées aux particuliers </t>
  </si>
  <si>
    <t>Remboursement des aides au logement accordées aux particuliers en région de langue allemande </t>
  </si>
  <si>
    <t>Participation bénéficiaire versée à la Région par l'organisme qui couvre l'assurance contre le risque de perte de revenus</t>
  </si>
  <si>
    <t>Remboursement des subventions accordées aux organismes publics en matière de logement </t>
  </si>
  <si>
    <t>Remboursement des prestations effectuées pour compte de la Communauté germanophone </t>
  </si>
  <si>
    <t>Remboursement de subventions accordées aux OAP </t>
  </si>
  <si>
    <t xml:space="preserve">Recettes en provenance du CGT </t>
  </si>
  <si>
    <t xml:space="preserve">Recettes en provenance de l'AWAP </t>
  </si>
  <si>
    <t>Recettes résultant des prestations externes des bureaux d'études du Service public de Wallonie - Recettes diverses en matière de travaux routiers et hydrauliques - Secteur privé (recettes affectées au Fonds des études techniques : AB 54.001, programme 14.054 (ex 14.54), division organique 14)</t>
  </si>
  <si>
    <t>Recettes résultant des prestations externes des bureaux d'études du Service public de Wallonie - Essais sur sites - Secteur privé  (recettes affectées au Fonds des études techniques : AB 54.001, programme 14.054 (ex 14.54), division organique 14)</t>
  </si>
  <si>
    <t>Recettes résultant des prestations externes des bureaux d'études du Service public de Wallonie  - Essais en laboratoire - Secteur privé (recettes affectées au Fonds des études techniques : AB 54.001, programme 14.054 (ex 14.54), division organique 14)</t>
  </si>
  <si>
    <t>Recettes résultant des prestations externes des bureaux d'études du Service public de Wallonie - Mise à disposition de personnel spécifique - Secteur privé (recettes affectées au Fonds des études techniques : AB 54.001, programme 14.054 (ex 14.54), division organique 14)</t>
  </si>
  <si>
    <t>Recettes résultant des prestations externes des bureaux d'études du Service public de Wallonie - Brevets et licences - Secteur privé (recettes affectées au Fonds des études techniques : AB 54.001, programme 14.054 (ex 14.54), division organique 14)</t>
  </si>
  <si>
    <t>Recettes résultant des prestations externes des bureaux d'études du Service public de Wallonie - Organisation de séances d'information - Secteur privé (recettes affectées au Fonds des études techniques : AB 54.001, programme 14.054 (ex 14.54), division organique 14)</t>
  </si>
  <si>
    <t>Recettes résultant des prestations externes des bureaux d'études du Service public de Wallonie  - Recettes diverses en matière de travaux routiers et hydrauliques - Secteur des administrations publiques (recettes affectées au Fonds des études techniques : AB 54.001, programme 14.054 (ex 14.54), division organique 14)</t>
  </si>
  <si>
    <t>Recettes résultant des prestations externes des bureaux d'études du Service public de Wallonie - Essais sur sites - Secteur des administrations publiques (recettes affectées au Fonds des études techniques : AB 54.001, programme 14.054 (ex 14.54), division organique 14)</t>
  </si>
  <si>
    <t>Recettes résultant des prestations externes des bureaux d'études du Service public de Wallonie - Essais en laboratoire - Secteur des administrations publiques (recettes affectées au Fonds des études techniques : AB 54.001, programme 14.054 (ex 14.54), division organique 14)</t>
  </si>
  <si>
    <t>Recettes résultant des prestations externes des bureaux d'études du Service public de Wallonie - Mise à disposition de personnel spécifique - Secteur des administrations publiques (recettes affectées au Fonds des études techniques : AB 54.001, programme 14.054 (ex 14.54), division organique 14)</t>
  </si>
  <si>
    <t>Recettes résultant des prestations externes des bureaux d'études du Service public de Wallonie - Vente de documents techniques et de rapports spécialisé - Secteur des administrations publiques (recettes affectées au Fonds des études techniques : AB 54.001, programme 14.054 (ex 14.54), division organique 14)</t>
  </si>
  <si>
    <t>Recettes résultant des prestations externes des bureaux d'études du Service public de Wallonie - Brevets et licences - Secteur des administrations publiques (recettes affectées au Fonds des études techniques : AB 54.001, programme 14.054 (ex 14.54), division organique 14)</t>
  </si>
  <si>
    <t>Recettes résultant des prestations externes des bureaux d'études du Service public de Wallonie - Organisation de séances d'information - Secteur des administrations publiques (recettes affectées au Fonds des études techniques : AB 54.001, programme 14.054 (ex 14.54), division organique 14)</t>
  </si>
  <si>
    <t>Produits de la gestion des quotas d'émission de gaz à effet de serre perçus en vertu du décret du 10 novembre 2004 instaurant un système d'échange de quotas d'émission de gaz à effet de serre, créant un Fonds wallon "Kyoto" et relatif aux mécanismes de flexibilité du Protocole de Kyoto, modifié par le décret du 22 juin 2006 (recette affectée au Fonds wallon "Kyoto" en matière de qualité de l'air et de changements climatiques : AB 074.001, programme 15.074 (ex 15. 59), division organique 15)</t>
  </si>
  <si>
    <t>Droits de dossier liés à l'introduction d'une étude ou d'un projet d'assainissement des sols (recettes affectées au Fonds pour la protection de l'Environnement : AB 075.001, programme 15.075 (ex 15.60), division organique 15)</t>
  </si>
  <si>
    <t>Taxes et redevances perçues en vertu du décret du 11 mars 1999 relatif au permis d'environnement et de l'arrêté du Gouvernement wallon du 4 juillet 2002 relatif à la procédure et à diverses mesures d’exécution du décret du 11 mars 1999 relatif au permis d’environnement (recettes affectées au Fonds pour la protection de l'Environnement : AB 075.001, programme 15.075 (ex 15.60), division organique 15)</t>
  </si>
  <si>
    <t>Taxes sur le déversement des eaux usées, sur les charges environnementales et sur les prélèvements d'eau souterraine potabilisable, redevances et contributions de prélèvement sur les prises d'eau perçues en vertu du Code de l'eau (recettes affectées au Fonds pour la protection de l'Environnement, section protection des eaux : AB 075.001, programme 15.075 (ex 15.60), division organique 15)</t>
  </si>
  <si>
    <t>Taxes et redevances perçues en matière de déchets en vertu du décret du 22 mars 2007, y compris une taxe sur la co-incinération - Taxes sur les déchets  (recettes affectées au Fonds pour la gestion des déchets : AB 077.001, programme 15.077 (ex 15.62), division organique 15)</t>
  </si>
  <si>
    <t>Taxes et redevances perçues en matière de déchets en vertu du décret du 22 mars 2007, y compris une taxe sur la co-incinération  - Amendes aux entreprises (recettes affectées au Fonds pour la gestion des déchets : AB 077.001, programme 15.077 (ex 15.62), division organique 15)</t>
  </si>
  <si>
    <t>Droits de dossier perçus pour la délivrance de l’extrait conforme de la banque de données de l’état des sols (recettes affectées au Fonds pour la protection de l'Environnement : AB 075.001, programme 15.075 (ex 15.60), division organique 15)</t>
  </si>
  <si>
    <t>Remboursement des avances consenties dans le cadre de projet européen et relatives à la partie cofinancée par la CEE (recettes affectées au Fonds pour la Protection de l'Environnement : AB 075.001, programme 15.075 (ex 15.60), division organique 15)</t>
  </si>
  <si>
    <t>Produits résultant de la propriété des biens immobiliers acquis dans le cadre de la politique foncière agricole (recettes affectées au Fonds budgétaire en matière de politique foncière agricole : AB 073.001, programme 15.073 (ex 15.58), division organique 15)</t>
  </si>
  <si>
    <t>Produits divers - Transferts de revenus en provenance des entreprises (recettes affectées au Fonds pour la gestion des déchets : AB 077.001, programme 15.077 (ex 15.62), division organique 15)</t>
  </si>
  <si>
    <t>Produits divers - Transferts de revenus en provenance des ménages (recettes affectées au Fonds pour la gestion des déchets : AB 077.001, programme 15.077 (ex 15.62), division organique 15)</t>
  </si>
  <si>
    <t>Remboursement de subventions excédentaires (recettes affectées au Fonds pour la gestion des déchets - section Fost Plus : AB 077.001, programme 15.077 (ex 15.62), division organique 15)</t>
  </si>
  <si>
    <t>Remboursement des avances consenties aux associations environnementales reconnues (recettes affectées au Fonds pour la protection de l'Environnement :  AB 075.001, programme 15.075 (ex 15.60), division organique 15)</t>
  </si>
  <si>
    <t>Remboursement de subventions excédentaires (recettes affectées au Fonds pour la gestion des déchets - section déchets : AB 077.001, programme 15.077 (ex 15.62), division organique 15)</t>
  </si>
  <si>
    <t>Remboursement de subventions excédentaires (recettes affectées au recettes affectées au Fonds pour la Protection de l'Environnement :  AB 075.001, programme 15.075 (ex 15.60), division organique 15)</t>
  </si>
  <si>
    <t>Produits résultant du recouvrement des soldes débiteurs dus par les intéressés au terme des opérations de remembrement ou d'aménagement foncier (recettes affectées au Fonds budgétaire en matière de politique foncière agricole : AB 073.001, programme 15.073 (ex 15.58), division organique 15)</t>
  </si>
  <si>
    <t>Produits résultant de la vente et de l’attribution de biens immobiliers - Ventes de terrains au secteur des administrations publiques (recettes affectées au Fonds budgétaire en matière de politique foncière agricole : AB 073.001, programme 15.073 (ex 15.58), division organique 15)</t>
  </si>
  <si>
    <t>Produits résultant de la vente et de l’attribution de biens immobiliers - Ventes de terrains au secteur privé (recettes affectées au Fonds budgétaire en matière de politique foncière agricole : AB 073.001, programme 15.073 (ex 15.58), division organique 15)</t>
  </si>
  <si>
    <t>Contribution des intercommunales dans le fonctionnement du réseau « dioxines » (recettes affectées au Fonds pour la gestion des déchets : AB 077.001, programme 15.077 (ex 15.62), division organique 15)</t>
  </si>
  <si>
    <t>Vente de services (recettes affectées au Fonds pour la gestion des déchets : AB 077.001, programme 15.077 (ex 15.62), division organique 15)</t>
  </si>
  <si>
    <t>Produit résultant de la vente des permis de pêche (recette affectée au Fonds pour la gestion piscicole et halieutique en Wallonie : AB 068.001, programme 15.068 (ex 15.53), division organique 15)</t>
  </si>
  <si>
    <t>Rétributions perçues en vertu du Code wallon de l'Agriculture, article D.193 (recettes affectées au Fonds budgétaire pour la qualité des produits animaux et végétaux (décret programme du 18 décembre 2003) : AB 065.001, programme 15.065 (ex 15.50), division organique 15) </t>
  </si>
  <si>
    <r>
      <t>Recettes perçues au titre de l'intervention de l'organisme en charge de l'obligation de reprise des déchets ménagers en application de l'article 13 §1er, 12° de l'accord de coopération du 4 novembre 2008 concernant la prévention et la gestion des déchets d'emballages (recettes affectées au Fonds pour la gestion des déchets : 077.001, programme 15.077 (ex 15.62)</t>
    </r>
    <r>
      <rPr>
        <strike/>
        <sz val="9"/>
        <rFont val="Calibri"/>
        <family val="2"/>
        <scheme val="minor"/>
      </rPr>
      <t>,</t>
    </r>
    <r>
      <rPr>
        <sz val="9"/>
        <rFont val="Calibri"/>
        <family val="2"/>
        <scheme val="minor"/>
      </rPr>
      <t xml:space="preserve"> division organique 15)</t>
    </r>
  </si>
  <si>
    <t>Recettes perçues en application du décret du 3 juillet 2008 destiné au soutien de la recherche, du développement et de l'innovation en Wallonie - Surplus liés au remboursement des avances récupérables (recettes affectées au Fonds destiné au soutien de la Recherche, du développement et de l'innovation : AB 118.001, programme 18.118 (ex 18.52), division organique 18)</t>
  </si>
  <si>
    <t>Recettes perçues en application du décret du 3 juillet 2008 destiné au soutien de la recherche, du développement et de l'innovation en Wallonie - Produits d'enquêtes réalisées pour compte de tiers (recettes affectées au Fonds destiné au soutien de la Recherche, du développement et de l'innovation : AB 118.001, programme 18.118 (ex 18.52), division organique 18)</t>
  </si>
  <si>
    <t>Recettes perçues en application du décret du 3 juillet 2008 destiné au soutien de la recherche, du développement et de l'innovation en Wallonie - Intérêts liés au remboursement des avances récupérables (recettes affectées au Fonds destiné au soutien de la Recherche, du développement et de l'innovation : AB 118.001, programme 18.118 (ex 18.52), division organique 18)</t>
  </si>
  <si>
    <t>Recettes perçues en application du décret du 3 juillet 2008 destiné au soutien de la recherche, du développement et de l'innovation en Wallonie - Remboursement de subventions -  Secteur privé (recettes affectées au Fonds destiné au soutien de la Recherche, du développement et de l'innovation : AB 118.001, programme 18.118 (ex 18.52), division organique 18)</t>
  </si>
  <si>
    <t>Recettes perçues en application du décret du 3 juillet 2008 destiné au soutien de la recherche, du développement et de l'innovation en Wallonie - Remboursements de subventions en provenance des ASBL au service des ménages (recettes affectées au Fonds destiné au soutien de la Recherche, du développement et de l'innovation : AB 118.001, programme 18.118 (ex 18.52), division organique 18)</t>
  </si>
  <si>
    <t>Recettes perçues en application du décret du 3 juillet 2008 destiné au soutien de la recherche, du développement et de l'innovation en Wallonie - Remboursements en provenance de la Communauté française (recettes affectées au Fonds destiné au soutien de la Recherche, du développement et de l'innovation : AB 118.001, programme 18.118 (ex 18.52), division organique 18)</t>
  </si>
  <si>
    <t>Recettes perçues en application du décret du 3 juillet 2008 destiné au soutien de la recherche, du développement et de l'innovation en Wallonie - Remboursements de la partie en capital des avances récupérables (recettes affectées au Fonds destiné au soutien de la Recherche, du développement et de l'innovation : AB 118.001, programme 18.118 (ex 18.52), division organique 18)</t>
  </si>
  <si>
    <t>Recettes résultant des prestations externes des bureaux d'études du Service public de Wallonie - Vente de documents techniques et de rapports spécialisés - Secteur privé (recettes affectées au Fonds des études techniques : AB 54.001, programme 14.054 (ex 14.54), division organique 14)</t>
  </si>
  <si>
    <t>Remboursement d’avances dans le cadre du dispositif Ecopack/renopack (recettes affectées au Fonds destiné au financement du dispositif Ecopack et Rénopack - Marshall 4.0 - Axe IV - Mesure IV.1.2 : AB 090.001, programme  16.090 (ex 16.54), division organique 16)</t>
  </si>
  <si>
    <t xml:space="preserve">Recettes résultant des amendes administratives visées à l’article 13ter du Code wallon du Logement et de l'Habitat durable ainsi que des sanctions visées à l’article 190,§3 du même Code - Amendes aux ménages (recettes affectées au Fonds régional pour le relogement : AB 088.001, programme 16.088 (ex 16.52), division organique 16) </t>
  </si>
  <si>
    <t xml:space="preserve">Recettes résultant des amendes administratives visées à l’article 13ter du Code wallon du Logement et de l'Habitat durable ainsi que des sanctions visées à l’article 190,§3 du même Code - Amendes aux entreprises (recettes affectées au Fonds régional pour le relogement : AB 088.001, programme 16.088 (ex 16.52), division organique 16) </t>
  </si>
  <si>
    <r>
      <t>Participations des organismes exécutant des obligations de reprise dans le cadre de la gestion des déchets (recettes affectées au Fonds pour la gestion des déchets : AB 077.001, programme 15.077 (ex 15.62)</t>
    </r>
    <r>
      <rPr>
        <strike/>
        <sz val="9"/>
        <color theme="1"/>
        <rFont val="Calibri"/>
        <family val="2"/>
        <scheme val="minor"/>
      </rPr>
      <t>,</t>
    </r>
    <r>
      <rPr>
        <sz val="9"/>
        <color theme="1"/>
        <rFont val="Calibri"/>
        <family val="2"/>
        <scheme val="minor"/>
      </rPr>
      <t xml:space="preserve"> division organique 15)</t>
    </r>
  </si>
  <si>
    <t>Droits de dossier perçus en vertu de l'article 22 de l'arrêté du Gouvernement wallon du 29 janvier 2009 tendant à prévenir la pollution atmosphérique provoquée par les installations de chauffage central destiné au chauffage de bâtiments ou à la production d'eau chaude sanitaire et à réduire leur consommation énergétique (recettes affectées au Fonds pour la protection de l'Environnement : AB 075.001, programme 15.075 (ex 15.60), division organique 15)</t>
  </si>
  <si>
    <t>Frais de dossier pour demandes de sortie de statut de déchet et de reconnaissance de sous-produit (recettes affectées au Fonds pour la gestion des déchets : AB 077.001, programme 15.077 (ex 15.62), division organique 15)</t>
  </si>
  <si>
    <t>Frais de dossiers pour les documents relatifs aux transferts (recettes affectées au Fonds pour la gestion des déchets : AB 077.001, programme 15.077 (ex 15.62), division organique 15)</t>
  </si>
  <si>
    <t>(Supprimé) Recettes co-incinération marché d’intérêt général (recettes affectées au Fonds pour la gestion des déchets : AB 077.001, programme 15.077 (ex 15.62), division organique 15)</t>
  </si>
  <si>
    <t>Produits résultant des compensations financières en matière de biodiversité (recettes affectées au Fonds budgétaire de protection de la biodiversité : AB 069.001, programme 15.069 (ex 15.54), division organique 15)</t>
  </si>
  <si>
    <t>901.072</t>
  </si>
  <si>
    <t>901.074</t>
  </si>
  <si>
    <t>901.167</t>
  </si>
  <si>
    <t>901.168</t>
  </si>
  <si>
    <t>901.169</t>
  </si>
  <si>
    <t>901.073</t>
  </si>
  <si>
    <t>901.111</t>
  </si>
  <si>
    <t>923.001</t>
  </si>
  <si>
    <t>923.002</t>
  </si>
  <si>
    <t>901.170</t>
  </si>
  <si>
    <t>901.171</t>
  </si>
  <si>
    <t>901.109</t>
  </si>
  <si>
    <t>901.110</t>
  </si>
  <si>
    <t>901.137</t>
  </si>
  <si>
    <t>901.172</t>
  </si>
  <si>
    <t>901.138</t>
  </si>
  <si>
    <t>901.112</t>
  </si>
  <si>
    <t>901.113</t>
  </si>
  <si>
    <t>901.114</t>
  </si>
  <si>
    <t>901.018</t>
  </si>
  <si>
    <t>905.001</t>
  </si>
  <si>
    <t>904.001</t>
  </si>
  <si>
    <t>904.002</t>
  </si>
  <si>
    <t>901.001</t>
  </si>
  <si>
    <t>901.046</t>
  </si>
  <si>
    <t>901.053</t>
  </si>
  <si>
    <t>918.001</t>
  </si>
  <si>
    <t>919.001</t>
  </si>
  <si>
    <t>916.001</t>
  </si>
  <si>
    <t>901.061</t>
  </si>
  <si>
    <t>901.062</t>
  </si>
  <si>
    <t>901.064</t>
  </si>
  <si>
    <t>901.065</t>
  </si>
  <si>
    <t>901.066</t>
  </si>
  <si>
    <t>901.070</t>
  </si>
  <si>
    <t>901.071</t>
  </si>
  <si>
    <t>926.003</t>
  </si>
  <si>
    <t>901.079</t>
  </si>
  <si>
    <t>901.080</t>
  </si>
  <si>
    <t>901.081</t>
  </si>
  <si>
    <t>901.083</t>
  </si>
  <si>
    <t>901.084</t>
  </si>
  <si>
    <t>901.088</t>
  </si>
  <si>
    <t>901.091</t>
  </si>
  <si>
    <t>904.004</t>
  </si>
  <si>
    <t>926.001</t>
  </si>
  <si>
    <t>904.003</t>
  </si>
  <si>
    <t>901.024</t>
  </si>
  <si>
    <t>928.001</t>
  </si>
  <si>
    <t>928.007</t>
  </si>
  <si>
    <t>928.008</t>
  </si>
  <si>
    <t>928.003</t>
  </si>
  <si>
    <t>928.004</t>
  </si>
  <si>
    <t>928.002</t>
  </si>
  <si>
    <t>928.005</t>
  </si>
  <si>
    <t>907.001</t>
  </si>
  <si>
    <t>907.003</t>
  </si>
  <si>
    <t>907.005</t>
  </si>
  <si>
    <t>907.007</t>
  </si>
  <si>
    <t>907.009</t>
  </si>
  <si>
    <t>907.011</t>
  </si>
  <si>
    <t>907.013</t>
  </si>
  <si>
    <t>907.002</t>
  </si>
  <si>
    <t>907.004</t>
  </si>
  <si>
    <t>907.006</t>
  </si>
  <si>
    <t>907.008</t>
  </si>
  <si>
    <t>907.010</t>
  </si>
  <si>
    <t>907.012</t>
  </si>
  <si>
    <t>907.014</t>
  </si>
  <si>
    <t>901.049</t>
  </si>
  <si>
    <t>901.050</t>
  </si>
  <si>
    <t>901.052</t>
  </si>
  <si>
    <t>901.054</t>
  </si>
  <si>
    <t>908.001</t>
  </si>
  <si>
    <t>908.003</t>
  </si>
  <si>
    <t>908.004</t>
  </si>
  <si>
    <t>908.006</t>
  </si>
  <si>
    <t>908.002</t>
  </si>
  <si>
    <t>908.005</t>
  </si>
  <si>
    <t>908.007</t>
  </si>
  <si>
    <t>910.003</t>
  </si>
  <si>
    <t>910.005</t>
  </si>
  <si>
    <t>910.004</t>
  </si>
  <si>
    <t>901.055</t>
  </si>
  <si>
    <t>901.057</t>
  </si>
  <si>
    <t>920.001</t>
  </si>
  <si>
    <t>901.068</t>
  </si>
  <si>
    <t>924.001</t>
  </si>
  <si>
    <t>924.002</t>
  </si>
  <si>
    <t>924.003</t>
  </si>
  <si>
    <t>927.001</t>
  </si>
  <si>
    <t>901.075</t>
  </si>
  <si>
    <t>901.076</t>
  </si>
  <si>
    <t>901.077</t>
  </si>
  <si>
    <t>901.087</t>
  </si>
  <si>
    <t>901.089</t>
  </si>
  <si>
    <t>901.090</t>
  </si>
  <si>
    <t>901.092</t>
  </si>
  <si>
    <t>901.020</t>
  </si>
  <si>
    <t>901.021</t>
  </si>
  <si>
    <t>901.022</t>
  </si>
  <si>
    <t>901.023</t>
  </si>
  <si>
    <t>901.016</t>
  </si>
  <si>
    <t>901.181</t>
  </si>
  <si>
    <t>911.001</t>
  </si>
  <si>
    <t>912.001</t>
  </si>
  <si>
    <t>901.078</t>
  </si>
  <si>
    <t>901.002</t>
  </si>
  <si>
    <t>901.003</t>
  </si>
  <si>
    <t>901.004</t>
  </si>
  <si>
    <t>901.005</t>
  </si>
  <si>
    <t>901.006</t>
  </si>
  <si>
    <t>901.007</t>
  </si>
  <si>
    <t>901.008</t>
  </si>
  <si>
    <t>901.009</t>
  </si>
  <si>
    <t>901.010</t>
  </si>
  <si>
    <t>901.011</t>
  </si>
  <si>
    <t>901.012</t>
  </si>
  <si>
    <t>901.013</t>
  </si>
  <si>
    <t>901.014</t>
  </si>
  <si>
    <t>901.015</t>
  </si>
  <si>
    <t>901.028</t>
  </si>
  <si>
    <t>901.029</t>
  </si>
  <si>
    <t>901.030</t>
  </si>
  <si>
    <t>901.031</t>
  </si>
  <si>
    <t>901.025</t>
  </si>
  <si>
    <t>901.026</t>
  </si>
  <si>
    <t>901.027</t>
  </si>
  <si>
    <t>901.032</t>
  </si>
  <si>
    <t>901.033</t>
  </si>
  <si>
    <t>901.034</t>
  </si>
  <si>
    <t>901.035</t>
  </si>
  <si>
    <t>901.036</t>
  </si>
  <si>
    <t>901.037</t>
  </si>
  <si>
    <t>901.038</t>
  </si>
  <si>
    <t>901.039</t>
  </si>
  <si>
    <t>901.040</t>
  </si>
  <si>
    <t>901.041</t>
  </si>
  <si>
    <t>901.042</t>
  </si>
  <si>
    <t>901.043</t>
  </si>
  <si>
    <t>901.044</t>
  </si>
  <si>
    <t>901.045</t>
  </si>
  <si>
    <t>925.001</t>
  </si>
  <si>
    <t>901.051</t>
  </si>
  <si>
    <t>909.001</t>
  </si>
  <si>
    <t>901.047</t>
  </si>
  <si>
    <t>901.093</t>
  </si>
  <si>
    <t>901.098</t>
  </si>
  <si>
    <t>901.099</t>
  </si>
  <si>
    <t>901.095</t>
  </si>
  <si>
    <t>901.094</t>
  </si>
  <si>
    <t>901.096</t>
  </si>
  <si>
    <t>901.097</t>
  </si>
  <si>
    <t>899.001</t>
  </si>
  <si>
    <t>899.002</t>
  </si>
  <si>
    <t>899.003</t>
  </si>
  <si>
    <t>899.004</t>
  </si>
  <si>
    <t>899.005</t>
  </si>
  <si>
    <t>899.007</t>
  </si>
  <si>
    <t>899.008</t>
  </si>
  <si>
    <t>899.009</t>
  </si>
  <si>
    <t>899.010</t>
  </si>
  <si>
    <t>902.002</t>
  </si>
  <si>
    <t>903.002</t>
  </si>
  <si>
    <t>902.001</t>
  </si>
  <si>
    <t>902.003</t>
  </si>
  <si>
    <t>906.001</t>
  </si>
  <si>
    <t>906.002</t>
  </si>
  <si>
    <t>906.003</t>
  </si>
  <si>
    <t>902.004</t>
  </si>
  <si>
    <t>901.058</t>
  </si>
  <si>
    <t>913.001</t>
  </si>
  <si>
    <t>914.001</t>
  </si>
  <si>
    <t>901.059</t>
  </si>
  <si>
    <t>901.060</t>
  </si>
  <si>
    <t>903.010</t>
  </si>
  <si>
    <t>903.005</t>
  </si>
  <si>
    <t>902.006</t>
  </si>
  <si>
    <t>902.005</t>
  </si>
  <si>
    <t>906.004</t>
  </si>
  <si>
    <t>915.002</t>
  </si>
  <si>
    <t>915.003</t>
  </si>
  <si>
    <t>901.063</t>
  </si>
  <si>
    <t>917.001</t>
  </si>
  <si>
    <t>903.008</t>
  </si>
  <si>
    <t>922.001</t>
  </si>
  <si>
    <t>903.004</t>
  </si>
  <si>
    <t>903.011</t>
  </si>
  <si>
    <t>903.006</t>
  </si>
  <si>
    <t>903.007</t>
  </si>
  <si>
    <t>903.003</t>
  </si>
  <si>
    <t>921.001</t>
  </si>
  <si>
    <t>906.005</t>
  </si>
  <si>
    <t>901.067</t>
  </si>
  <si>
    <t>902.008</t>
  </si>
  <si>
    <t>903.009</t>
  </si>
  <si>
    <t>902.007</t>
  </si>
  <si>
    <t>903.013</t>
  </si>
  <si>
    <t>902.009</t>
  </si>
  <si>
    <t>917.002</t>
  </si>
  <si>
    <t>901.107</t>
  </si>
  <si>
    <t>917.004</t>
  </si>
  <si>
    <t>91611000</t>
  </si>
  <si>
    <t>91612000</t>
  </si>
  <si>
    <t>91620000</t>
  </si>
  <si>
    <t>93910000</t>
  </si>
  <si>
    <t>94640000</t>
  </si>
  <si>
    <t>95911000</t>
  </si>
  <si>
    <t>98817000</t>
  </si>
  <si>
    <t>99640000</t>
  </si>
  <si>
    <t>93690000</t>
  </si>
  <si>
    <t>92810000</t>
  </si>
  <si>
    <t>93810000</t>
  </si>
  <si>
    <t>92830000</t>
  </si>
  <si>
    <t>93132000</t>
  </si>
  <si>
    <t>93300000</t>
  </si>
  <si>
    <t>92610000</t>
  </si>
  <si>
    <t>92820000</t>
  </si>
  <si>
    <t>93820000</t>
  </si>
  <si>
    <t>96321000</t>
  </si>
  <si>
    <t>95112000</t>
  </si>
  <si>
    <t>97611000</t>
  </si>
  <si>
    <t>97612000</t>
  </si>
  <si>
    <t>98680000</t>
  </si>
  <si>
    <t>96141000</t>
  </si>
  <si>
    <t>96353000</t>
  </si>
  <si>
    <t>96641000</t>
  </si>
  <si>
    <t>98610000</t>
  </si>
  <si>
    <t>98670000</t>
  </si>
  <si>
    <t>94524000</t>
  </si>
  <si>
    <t>91810000</t>
  </si>
  <si>
    <t>91820000</t>
  </si>
  <si>
    <t>93850000</t>
  </si>
  <si>
    <t>93830000</t>
  </si>
  <si>
    <t>96642000</t>
  </si>
  <si>
    <t>97632000</t>
  </si>
  <si>
    <t>98971000</t>
  </si>
  <si>
    <t>91111000</t>
  </si>
  <si>
    <t>94940000</t>
  </si>
  <si>
    <t>91140000</t>
  </si>
  <si>
    <t>91211000</t>
  </si>
  <si>
    <t>94924000</t>
  </si>
  <si>
    <t>94630000</t>
  </si>
  <si>
    <t>94780000</t>
  </si>
  <si>
    <t>96940000</t>
  </si>
  <si>
    <t>93200000</t>
  </si>
  <si>
    <t>93441000</t>
  </si>
  <si>
    <t>94926000</t>
  </si>
  <si>
    <t>95310000</t>
  </si>
  <si>
    <t>96926000</t>
  </si>
  <si>
    <t>96322000</t>
  </si>
  <si>
    <t>93640000</t>
  </si>
  <si>
    <t>93660000</t>
  </si>
  <si>
    <t>93680000</t>
  </si>
  <si>
    <t>93720000</t>
  </si>
  <si>
    <t>94822000</t>
  </si>
  <si>
    <t>94322000</t>
  </si>
  <si>
    <t/>
  </si>
  <si>
    <t>91221000</t>
  </si>
  <si>
    <t>92110000</t>
  </si>
  <si>
    <t>95650000</t>
  </si>
  <si>
    <t>97720000</t>
  </si>
  <si>
    <t>95210000</t>
  </si>
  <si>
    <t>95720000</t>
  </si>
  <si>
    <t>95820000</t>
  </si>
  <si>
    <t>96821000</t>
  </si>
  <si>
    <t>97310000</t>
  </si>
  <si>
    <t>97422000</t>
  </si>
  <si>
    <t>98961000</t>
  </si>
  <si>
    <t>99610000</t>
  </si>
  <si>
    <t>99620000</t>
  </si>
  <si>
    <t>90810004</t>
  </si>
  <si>
    <t>93670000</t>
  </si>
  <si>
    <t>98973000</t>
  </si>
  <si>
    <t>901.127</t>
  </si>
  <si>
    <t>901.128</t>
  </si>
  <si>
    <t>901.129</t>
  </si>
  <si>
    <t>901.177</t>
  </si>
  <si>
    <t>901.176</t>
  </si>
  <si>
    <t>901.185</t>
  </si>
  <si>
    <t>901.186</t>
  </si>
  <si>
    <t>901.174</t>
  </si>
  <si>
    <t>901.139</t>
  </si>
  <si>
    <t>901.134</t>
  </si>
  <si>
    <t>901.119</t>
  </si>
  <si>
    <t>901.120</t>
  </si>
  <si>
    <t>901.130</t>
  </si>
  <si>
    <t>901.115</t>
  </si>
  <si>
    <t>901.118</t>
  </si>
  <si>
    <t>901.121</t>
  </si>
  <si>
    <t>901.122</t>
  </si>
  <si>
    <t>901.184</t>
  </si>
  <si>
    <t>901.123</t>
  </si>
  <si>
    <t>901.200</t>
  </si>
  <si>
    <t>901.187</t>
  </si>
  <si>
    <t>901.105</t>
  </si>
  <si>
    <t>901.106</t>
  </si>
  <si>
    <t>901.182</t>
  </si>
  <si>
    <t>901.183</t>
  </si>
  <si>
    <t>901.144</t>
  </si>
  <si>
    <t>901.133</t>
  </si>
  <si>
    <t>901.131</t>
  </si>
  <si>
    <t>901.117</t>
  </si>
  <si>
    <t>901.173</t>
  </si>
  <si>
    <t>901.180</t>
  </si>
  <si>
    <t>901.116</t>
  </si>
  <si>
    <t>901.150</t>
  </si>
  <si>
    <t>901.153</t>
  </si>
  <si>
    <t>901.155</t>
  </si>
  <si>
    <t>901.197</t>
  </si>
  <si>
    <t>901.147</t>
  </si>
  <si>
    <t>901.154</t>
  </si>
  <si>
    <t>901.161</t>
  </si>
  <si>
    <t>901.156</t>
  </si>
  <si>
    <t>901.152</t>
  </si>
  <si>
    <t>901.151</t>
  </si>
  <si>
    <t>901.148</t>
  </si>
  <si>
    <t>901.157</t>
  </si>
  <si>
    <t>901.159</t>
  </si>
  <si>
    <t>901.198</t>
  </si>
  <si>
    <t>901.146</t>
  </si>
  <si>
    <t>901.158</t>
  </si>
  <si>
    <t>901.160</t>
  </si>
  <si>
    <t>901.199</t>
  </si>
  <si>
    <t>901.175</t>
  </si>
  <si>
    <t>901.201</t>
  </si>
  <si>
    <t>901.149</t>
  </si>
  <si>
    <t>901.162</t>
  </si>
  <si>
    <t>901.163</t>
  </si>
  <si>
    <t>901.202</t>
  </si>
  <si>
    <t>901.193</t>
  </si>
  <si>
    <t>901.194</t>
  </si>
  <si>
    <t>901.195</t>
  </si>
  <si>
    <t>901.196</t>
  </si>
  <si>
    <t>901.190</t>
  </si>
  <si>
    <t>901.192</t>
  </si>
  <si>
    <t>901.191</t>
  </si>
  <si>
    <t>901.136</t>
  </si>
  <si>
    <t>901.188</t>
  </si>
  <si>
    <t>901.135</t>
  </si>
  <si>
    <t>901.100</t>
  </si>
  <si>
    <t>901.101</t>
  </si>
  <si>
    <t>901.102</t>
  </si>
  <si>
    <t>901.165</t>
  </si>
  <si>
    <t>901.166</t>
  </si>
  <si>
    <t>901.203</t>
  </si>
  <si>
    <t>901.164</t>
  </si>
  <si>
    <t>901.204</t>
  </si>
  <si>
    <t>901.103</t>
  </si>
  <si>
    <t>901.125</t>
  </si>
  <si>
    <t>901.132</t>
  </si>
  <si>
    <t>901.189</t>
  </si>
  <si>
    <t>901.126</t>
  </si>
  <si>
    <t>901.108</t>
  </si>
  <si>
    <t>Préfinancement par l’UE des dépenses financées par l’UE dans le cadre de la Facilité pour la relance et la résilience européenne (FRR)</t>
  </si>
  <si>
    <t>910.001</t>
  </si>
  <si>
    <t>910.002</t>
  </si>
  <si>
    <t>901.056</t>
  </si>
  <si>
    <t>901.019</t>
  </si>
  <si>
    <t xml:space="preserve">Produits divers - Ventes de biens non durables et des services aux entreprises </t>
  </si>
  <si>
    <t>Produits divers - Vente en seconde main de petit matériel aux entreprises</t>
  </si>
  <si>
    <t xml:space="preserve">Produits divers - Ventes de biens non durables et des services aux ASBL au service des ménages </t>
  </si>
  <si>
    <t>Remboursement de sommes indûment payées - OPW</t>
  </si>
  <si>
    <t>Remboursement de sommes indûment payées à l'intérieur du secteur des administrations publiques</t>
  </si>
  <si>
    <t xml:space="preserve">Recettes diverses - Transfert de revenus à l'intérieur du secteur des administrations publiques              </t>
  </si>
  <si>
    <t xml:space="preserve">Recettes diverses - Transfert de revenus en provenance des UAP                                                                   </t>
  </si>
  <si>
    <t>Recettes diverses - Transfert de revenus en provenance des pouvoirs locaux</t>
  </si>
  <si>
    <t>Recettes diverses - Transfert en capital en provenance des entreprises</t>
  </si>
  <si>
    <t>915.001</t>
  </si>
  <si>
    <t>917.003</t>
  </si>
  <si>
    <t>901.206</t>
  </si>
  <si>
    <t>Fonds de solidarité de l'Union européenne</t>
  </si>
  <si>
    <t>901.207</t>
  </si>
  <si>
    <t>901.205</t>
  </si>
  <si>
    <t>Amendes et pénalités perçues dans le cadre de l’exécution des marchés publics</t>
  </si>
  <si>
    <t>Recettes en provenance de FAMIWAL </t>
  </si>
  <si>
    <t>Fonds  SAP</t>
  </si>
  <si>
    <t>1000</t>
  </si>
  <si>
    <t>899.011</t>
  </si>
  <si>
    <t>901.208</t>
  </si>
  <si>
    <t>901.209</t>
  </si>
  <si>
    <t>901.210</t>
  </si>
  <si>
    <t>903.012</t>
  </si>
  <si>
    <t>903.001</t>
  </si>
  <si>
    <t>(Supprimé) Dotation Fédéral PRI</t>
  </si>
  <si>
    <t>(Supprimé) Dotation Fédéral TC/TMC</t>
  </si>
  <si>
    <t>901.017</t>
  </si>
  <si>
    <t>901.069</t>
  </si>
  <si>
    <t>901.211</t>
  </si>
  <si>
    <t>901.212</t>
  </si>
  <si>
    <t>901.213</t>
  </si>
  <si>
    <t>901.214</t>
  </si>
  <si>
    <t>Produit de la vente de coupes de bois et de chablis à l'intérieur du secteur des administrations publiques</t>
  </si>
  <si>
    <t>Produit de la vente de coupes de bois et de chablis aux ASBL au service des ménages et aux ménages</t>
  </si>
  <si>
    <t xml:space="preserve">(Supprimé) Recettes résultant de la gestion énergétique immobilière du Service public de Wallonie  (recettes affectées au Fonds de gestion énergétique immobilière : AB 043.001, programme 11.043 (ex 12.50), division organique 12) </t>
  </si>
  <si>
    <t>(Supprimé) Versement par les comptables du Service Public de Wallonie opérant au moyen d'avances de fonds des sommes non utilisées</t>
  </si>
  <si>
    <t>901.217</t>
  </si>
  <si>
    <t>901.218</t>
  </si>
  <si>
    <t>912.002</t>
  </si>
  <si>
    <t>912.003</t>
  </si>
  <si>
    <t>912.005</t>
  </si>
  <si>
    <t>901.219</t>
  </si>
  <si>
    <t>913.002</t>
  </si>
  <si>
    <t>913.003</t>
  </si>
  <si>
    <t>914.002</t>
  </si>
  <si>
    <t>914.003</t>
  </si>
  <si>
    <t>901.215</t>
  </si>
  <si>
    <t>901.216</t>
  </si>
  <si>
    <t>Récupération d'indemnités COVID-19 - Entreprises Personnes morales</t>
  </si>
  <si>
    <t>Récupération d'indemnités COVID-19 - Entreprises Personnes physiques</t>
  </si>
  <si>
    <t>Prélèvement sur le produit des coupes de bois de la forêt indivise de l'ancienne «Gruerie d'Arlon» (loi domaniale du 26 juillet 1952, article 7) - Ventes aux aux ASBL au service des ménages et aux ménages (recette affectée au Fonds pour la gestion des forêts de l'ancienne «Gruerie d'Arlon» : article de base 01.01, programme 55 (domaine fonctionnel 070.001), division organique 15)</t>
  </si>
  <si>
    <t>Prélèvement sur le produit des coupes de bois de la forêt indivise de l'ancienne «Gruerie d'Arlon» (loi domaniale du 26 juillet 1952, article 7) - Ventes au  secteur des administrations publiques (recette affectée au Fonds pour la gestion des forêts de l'ancienne «Gruerie d'Arlon» : article de base 01.01, programme 55 (domaine fonctionnel 070.001), division organique 15)</t>
  </si>
  <si>
    <t>Prélèvement sur le produit des coupes de bois dans la forêt indivise d'Herbeumont  (loi domaniale du 1er juillet 1983, article 1er, 16) - Ventes aux ASBL au service des ménages et aux ménages  (recette  affectée au Fonds pour la gestion de la forêt d'Herbeumont : article de base 01.01, programme 56 (domaine fonctionnel 071.001), division organique 15)</t>
  </si>
  <si>
    <t>Prélèvement sur le produit des coupes de bois dans la forêt indivise d'Herbeumont  (loi domaniale du 1er juillet 1983, article 1er, 16) - Ventes au secteur des administrations publiques  (recette  affectée au Fonds pour la gestion de la forêt d'Herbeumont : article de base 01.01, programme 56 (domaine fonctionnel 071.001), division organique 15)</t>
  </si>
  <si>
    <t xml:space="preserve">Recettes en provenance du fédéral en lien avec les remboursements de précompte liées aux fonctions scientifiques </t>
  </si>
  <si>
    <t xml:space="preserve">FONDS SAP </t>
  </si>
  <si>
    <t>Domaine Fonctionnel Dépenses (3 premières positions)</t>
  </si>
  <si>
    <t>Domaine Fonctionnel Recettes (3 premières positions)</t>
  </si>
  <si>
    <t>L2
N° Fonds</t>
  </si>
  <si>
    <t xml:space="preserve">
N° Fonds </t>
  </si>
  <si>
    <t>L4 
Type de fond</t>
  </si>
  <si>
    <t>DESCRIPTION</t>
  </si>
  <si>
    <t>DF Dép</t>
  </si>
  <si>
    <t>DF Rec</t>
  </si>
  <si>
    <t>FONDS BUDGETAIRES (dépenses et recettes affectées)</t>
  </si>
  <si>
    <t>TOTAL Recettes</t>
  </si>
  <si>
    <t>030</t>
  </si>
  <si>
    <t>41 ou 42</t>
  </si>
  <si>
    <t>FBUD</t>
  </si>
  <si>
    <t>Fonds budgétaire en matière de Loterie</t>
  </si>
  <si>
    <t>043</t>
  </si>
  <si>
    <t>(Supprimé)Fonds budgétaire :  Fonds de gestion énergétique immobilière</t>
  </si>
  <si>
    <t>050</t>
  </si>
  <si>
    <t>Fonds budgétaire :  Fonds de la sécurité routière</t>
  </si>
  <si>
    <t>051</t>
  </si>
  <si>
    <t>Fonds budgétaire :  Fonds du trafic fluvial</t>
  </si>
  <si>
    <t>052</t>
  </si>
  <si>
    <t>Fonds budgétaire :  Fonds du trafic routier</t>
  </si>
  <si>
    <t>053</t>
  </si>
  <si>
    <t>Fonds budgétaire :  Fonds des infractions routières régionales</t>
  </si>
  <si>
    <t>054</t>
  </si>
  <si>
    <t>Fonds budgétaire :  Fonds des études techniques</t>
  </si>
  <si>
    <t>055</t>
  </si>
  <si>
    <t>Fonds budgétaire :  Fonds pour la promotion et le développement de l'activité hippique</t>
  </si>
  <si>
    <t>065</t>
  </si>
  <si>
    <t>Fonds budgétaire :  Fonds pour la qualité des produits animaux et végétaux (décret programme du 18 décembre 2003)</t>
  </si>
  <si>
    <t>066</t>
  </si>
  <si>
    <t>(Supprimé) Fonds budgétaire :  Fonds en matière de S.I.G.E.C</t>
  </si>
  <si>
    <t>067</t>
  </si>
  <si>
    <t>Fonds budgétaire :  Fonds budgétaire du bien-être animal</t>
  </si>
  <si>
    <t>068</t>
  </si>
  <si>
    <t>Fonds budgétaire :  Fonds budgétaire en faveur de la gestion piscicole et halieutique en Wallonie</t>
  </si>
  <si>
    <t>069</t>
  </si>
  <si>
    <t>Fonds budgétaire :  Fonds budgétaire de protection de la biodiversité</t>
  </si>
  <si>
    <t>070</t>
  </si>
  <si>
    <t>913</t>
  </si>
  <si>
    <t>Fonds budgétaire :  Fonds pour la gestion des forêts de l'ancienne "Gruerie d'Arlon" (article 7 de la loi domaniale du 26 juillet 1952)</t>
  </si>
  <si>
    <t>071</t>
  </si>
  <si>
    <t>914</t>
  </si>
  <si>
    <t>Fonds budgétaire :  Fonds pour la gestion de la forêt d'Herbeumont (article 1er, 16, de la domaniale du 1er juillet 1983)</t>
  </si>
  <si>
    <t>072</t>
  </si>
  <si>
    <t>915</t>
  </si>
  <si>
    <t>Fonds budgétaire :  Fonds pour la gestion de la forêt de Saint-Michel-Freyr</t>
  </si>
  <si>
    <t>073</t>
  </si>
  <si>
    <t>917</t>
  </si>
  <si>
    <t>Fonds budgétaire :  Fonds en matière de politique foncière agricole</t>
  </si>
  <si>
    <t>074</t>
  </si>
  <si>
    <t>920</t>
  </si>
  <si>
    <t>Fonds budgétaire :  Fonds wallon "Kyoto" en matière de qualité de l'air et de changements climatiques</t>
  </si>
  <si>
    <t>075</t>
  </si>
  <si>
    <t>902</t>
  </si>
  <si>
    <t>Fonds budgétaire :  Fonds pour la protection de l'environnement</t>
  </si>
  <si>
    <t>076</t>
  </si>
  <si>
    <t>Fonds budgétaire :  Fonds de solidarité internationnal pour l'eau</t>
  </si>
  <si>
    <t>077</t>
  </si>
  <si>
    <t>903</t>
  </si>
  <si>
    <t>Fonds budgétaire :  Fonds pour la gestion des déchets</t>
  </si>
  <si>
    <t>086</t>
  </si>
  <si>
    <t>904</t>
  </si>
  <si>
    <t>Fonds budgétaire :  Fonds des sites à réaménager et des sites de réhabilitation paysagère et environnementale</t>
  </si>
  <si>
    <t>087</t>
  </si>
  <si>
    <t>926</t>
  </si>
  <si>
    <t>Fonds budgétaire :  Fonds d'aménagement opérationnel (art. D.V.17 du Code du Développement Territorial)</t>
  </si>
  <si>
    <t>088</t>
  </si>
  <si>
    <t>923</t>
  </si>
  <si>
    <t>Fonds budgétaire :  Fonds régional pour le relogement</t>
  </si>
  <si>
    <t>089</t>
  </si>
  <si>
    <t>924</t>
  </si>
  <si>
    <t>Fonds budgétaire :  Fonds Energie</t>
  </si>
  <si>
    <t>090</t>
  </si>
  <si>
    <t>927</t>
  </si>
  <si>
    <t>Fonds budgétaire :  Fonds destiné au financement du dispositif Ecopack et Rénopack - Marshall 4.0 - Axe IV - Mesure IV.1.2</t>
  </si>
  <si>
    <t>116</t>
  </si>
  <si>
    <t>Fonds budgétaire :  Fonds de rénovation industrielle (première, deuxième et troisième missions)</t>
  </si>
  <si>
    <t>117</t>
  </si>
  <si>
    <t>Fonds budgétaire :  Fonds budgétaire en matière d'emploi</t>
  </si>
  <si>
    <t>118</t>
  </si>
  <si>
    <t>928</t>
  </si>
  <si>
    <t>Fonds budgétaire :  Fonds destiné au soutien de la Recherche, du développement et de l'innovation</t>
  </si>
  <si>
    <t>SECTION PARTICULIERE (dépenses et recettes)</t>
  </si>
  <si>
    <t>43 ou 44</t>
  </si>
  <si>
    <t>SPAR</t>
  </si>
  <si>
    <t>Fonds destiné à la réalisation de programmes particuliers financés par le F.S.E.  (Programmation 2014-2020)</t>
  </si>
  <si>
    <t>Fonds destiné à la réalisation du Plan de relance et de résilience - Nouveau</t>
  </si>
  <si>
    <t xml:space="preserve">Fonds destiné à la réalisation de la réserve d'ajustement du Brexit </t>
  </si>
  <si>
    <t>Pas de recettes</t>
  </si>
  <si>
    <t>TOTAL</t>
  </si>
  <si>
    <t>Produit de la vente de coupes de bois et de chablis aux entreprises</t>
  </si>
  <si>
    <t>Fonds destiné à la réalisation de programmes particuliers financés par FEADER (Programmation 2021-2027)</t>
  </si>
  <si>
    <t xml:space="preserve">Recettes diverses - Transfert en capital en provenance du secteur public </t>
  </si>
  <si>
    <t>Produit de la vente de biens meubles durables désaffectés ou mis hors de service</t>
  </si>
  <si>
    <t>Vente de matériel roulant</t>
  </si>
  <si>
    <t>Produit de la vente d'immeubles découlant de la gestion immobilière des bâtiments et des implantations</t>
  </si>
  <si>
    <t>Produit de la vente d'immeubles</t>
  </si>
  <si>
    <t>Produit de la vente d'emprises inutilisées</t>
  </si>
  <si>
    <t xml:space="preserve">Produits divers - Divers transferts de revenus du secteur public </t>
  </si>
  <si>
    <t>Produits de la location de biens non spécifiques</t>
  </si>
  <si>
    <t>Recettes courantes découlant de la gestion du patrimoine régional</t>
  </si>
  <si>
    <t>Récupération de sommes en relation avec les dépenses de matériel et de services exposées pour le fonctionnement des administrations, y compris le produit de la vente des biens désaffectés</t>
  </si>
  <si>
    <t>Produit de la vente de biens non durables et de services</t>
  </si>
  <si>
    <t xml:space="preserve">Recettes en provenance du Service Social de la RW </t>
  </si>
  <si>
    <t>Produit de la vente de données et de services en matière de Géomatique</t>
  </si>
  <si>
    <t>(18)</t>
  </si>
  <si>
    <t>(19)</t>
  </si>
  <si>
    <t>Fonds budgétaire en matière de Loterie (recettes affectées au Fonds budgétaire en matière de Loterie : AB 030.001, programme 10.030 (ex 10.50), division organique 10)</t>
  </si>
  <si>
    <t xml:space="preserve">Dotations fédérales diverses (Groupe jeux et paris, TC/TMC, PRI, …) </t>
  </si>
  <si>
    <t>915.004</t>
  </si>
  <si>
    <t>915.005</t>
  </si>
  <si>
    <t>Produit résultant de la vente de coupes de bois et de chablis de la forêt de Saint-Michel-Freyr aux ASBL au service des ménages et aux ménages (recette affectée au Fonds pour la gestion de la forêt de Saint-Michel-Freyr  : article de base 01.01, programme 57  (domaine fonctionnel 072.001), division organique 15)</t>
  </si>
  <si>
    <t>Produit résultant de la vente de coupes de bois et de chablis de la forêt de Saint-Michel-Freyr au secteur des administrations publiques (recette affectée au Fonds pour la gestion de la forêt de Saint-Michel-Freyr  : article de base 01.01, programme 57,  (domaine fonctionnel 072.001), division organique 15)</t>
  </si>
  <si>
    <t>901.220</t>
  </si>
  <si>
    <t>902.010</t>
  </si>
  <si>
    <t>902.011</t>
  </si>
  <si>
    <t>902.012</t>
  </si>
  <si>
    <t>903.014</t>
  </si>
  <si>
    <t>903.015</t>
  </si>
  <si>
    <t>Code SEC</t>
  </si>
  <si>
    <t>Vérif. code SEC</t>
  </si>
  <si>
    <t>Intérêts de créances fiscales</t>
  </si>
  <si>
    <t>Taxes et redevances perçues en matière de déchets en vertu du décret du 22 mars 2007, y compris une taxe sur la co-incinération - Frais à refacturer (recettes affectées au Fonds pour la gestion des déchets : AB 077.001, programme 15.077 (ex 15.62), division organique 15)</t>
  </si>
  <si>
    <t>Taxes et redevances perçues en matière de déchets en vertu du décret du 22 mars 2007, y compris une taxe sur la co-incinération - Intérêts de créances fiscales (recettes affectées au Fonds pour la gestion des déchets : AB 077.001, programme 15.077 (ex 15.62), division organique 15)</t>
  </si>
  <si>
    <t>Taxes sur le déversement des eaux usées, sur les charges environnementales et sur les prélèvements d'eau souterraine potabilisable, redevances et contributions de prélèvement sur les prises d'eau perçues en vertu du Code de l'eau - Frais à refacturer (recettes affectées au Fonds pour la protection de l'Environnement, section protection des eaux : AB 075.001, programme 15.075 (ex 15.60), division organique 15)</t>
  </si>
  <si>
    <t>Taxes sur le déversement des eaux usées, sur les charges environnementales et sur les prélèvements d'eau souterraine potabilisable, redevances et contributions de prélèvement sur les prises d'eau perçues en vertu du Code de l'eau - Intérêts de créances fiscales (recettes affectées au Fonds pour la protection de l'Environnement, section protection des eaux : AB 075.001, programme 15.075 (ex 15.60), division organique 15)</t>
  </si>
  <si>
    <t>Taxes sur le déversement des eaux usées, sur les charges environnementales et sur les prélèvements d'eau souterraine potabilisable, redevances et contributions de prélèvement sur les prises d'eau perçues en vertu du Code de l'eau - Amendes aux entreprises (recettes affectées au Fonds pour la protection de l'Environnement, section protection des eaux : AB 075.001, programme 15.075 (ex 15.60), division organique 15)</t>
  </si>
  <si>
    <t>Hors processus budgétaire</t>
  </si>
  <si>
    <t>oui</t>
  </si>
  <si>
    <t>Exercice</t>
  </si>
  <si>
    <t>Date création</t>
  </si>
  <si>
    <t>2022</t>
  </si>
  <si>
    <t>AB créés hors processus budgétaire</t>
  </si>
  <si>
    <t>2023</t>
  </si>
  <si>
    <t>901.227</t>
  </si>
  <si>
    <t>901.222</t>
  </si>
  <si>
    <t>901.223</t>
  </si>
  <si>
    <t>908.008</t>
  </si>
  <si>
    <t>Recettes perçues pour le compte du Guichet de la Navigation - (recettes affectées au Fonds du trafic fluvial : AB 051.001, programme 14.051 (ex 14.51), division organique 14)</t>
  </si>
  <si>
    <t>901.224</t>
  </si>
  <si>
    <t>901.221</t>
  </si>
  <si>
    <t>Intérêts créditeurs sur les comptes</t>
  </si>
  <si>
    <t>901.225</t>
  </si>
  <si>
    <t>902.013</t>
  </si>
  <si>
    <t>903.016</t>
  </si>
  <si>
    <t>903.017</t>
  </si>
  <si>
    <t>903.018</t>
  </si>
  <si>
    <t>901.229</t>
  </si>
  <si>
    <t>901.230</t>
  </si>
  <si>
    <t>901.231</t>
  </si>
  <si>
    <t>901.232</t>
  </si>
  <si>
    <t>901.233</t>
  </si>
  <si>
    <t>901.234</t>
  </si>
  <si>
    <t>901.235</t>
  </si>
  <si>
    <t>901.236</t>
  </si>
  <si>
    <t>901.237</t>
  </si>
  <si>
    <t>901.238</t>
  </si>
  <si>
    <t>901.239</t>
  </si>
  <si>
    <t>901.240</t>
  </si>
  <si>
    <t>901.241</t>
  </si>
  <si>
    <t>901.242</t>
  </si>
  <si>
    <t>901.243</t>
  </si>
  <si>
    <t>901.244</t>
  </si>
  <si>
    <t>901.245</t>
  </si>
  <si>
    <t>901.246</t>
  </si>
  <si>
    <t>Amendes aux ménages relatives aux taxes et impôts régionaux</t>
  </si>
  <si>
    <t>Produits de prêts aux SPABS</t>
  </si>
  <si>
    <t>Remboursement d’avances consenties aux pouvoirs locaux dans le cadre de projets européens (recettes affectées au Fonds pour la protection de l'Environnement : AB 075.001, programme 15.075 (ex 15.60), division organique 15)</t>
  </si>
  <si>
    <t>Produit résultant de la vente de coupes de bois et de chablis de la forêt de Saint-Michel-Freyr - Ventes aux entreprises (recette affectée au Fonds pour la gestion de la forêt de Saint-Michel-Freyr : AB 072.001, programme 15.072 (ex 15.57), division organique 15)</t>
  </si>
  <si>
    <t>Prélèvement sur le produit des coupes de bois de la forêt indivise de l'ancienne «Gruerie d'Arlon» (loi domaniale du 26 juillet 1952, article 7) - Ventes aux entreprises - (recette affectée au Fonds pour la gestion des forêts de l'ancienne «Gruerie d'Arlon» : AB 070.001, programme 15.070 (ex. 15.55), division organique 15)</t>
  </si>
  <si>
    <t>Préfinancement par l’UE des dépenses financées par l’UE dans le cadre de RepowerEU</t>
  </si>
  <si>
    <t>Remboursement de l'UE dans le cadre de RepowerEU</t>
  </si>
  <si>
    <t>Transferts en capital dans le cadre de RepowerEU</t>
  </si>
  <si>
    <t>Redevance d'agrément des entreprises d'accompagnement de véhicules exceptionnels</t>
  </si>
  <si>
    <t>901.228</t>
  </si>
  <si>
    <t>Récupérations dans le cadre de réparations et d'entretiens de travaux routiers et hydrauliques</t>
  </si>
  <si>
    <t>Récupérations de transferts de revenus à l'intérieur d'un groupe institutionnel</t>
  </si>
  <si>
    <t>Récupérations de transferts de revenus aux administrations publiques locales</t>
  </si>
  <si>
    <t>Récupérations de transferts de revenus à d'autres groupes institutionnels</t>
  </si>
  <si>
    <t>Récupérations de charges d'intérêts autres que la dette publique</t>
  </si>
  <si>
    <t>Récupérations de transferts de revenus, autres que des subventions d'exploitation</t>
  </si>
  <si>
    <t>Récupérations de transferts de revenus à l'étranger</t>
  </si>
  <si>
    <t>Récupérations de transferts en capital à l'intérieur d'un groupe institutionnel</t>
  </si>
  <si>
    <t>Récupérations de transferts en capital à d'autres groupes institutionnels</t>
  </si>
  <si>
    <t>Récupérations dans le cadre d'achats de terrains et de bâtiments</t>
  </si>
  <si>
    <t>Récupérations dans le cadre de constructions de bâtiments</t>
  </si>
  <si>
    <t>Récupérations dans le cadre de travaux hydrauliques</t>
  </si>
  <si>
    <t>Récupérations dans le cadre acquisitions de biens d'investissement</t>
  </si>
  <si>
    <t>Récupérations dans le cadre d'octrois de crédits et participations dans les entreprises et institutions financières</t>
  </si>
  <si>
    <t>Récupérations dans le cadre d'octrois de crédits, participations et avances à l'étranger</t>
  </si>
  <si>
    <t>Récupérations dans le cadre d'octrois de crédits,  prises de participations et avances à l'intérieur du secteur des administrations</t>
  </si>
  <si>
    <t>Récupérations de remboursements d'emprunts émis à plus d'un an</t>
  </si>
  <si>
    <t>912.004</t>
  </si>
  <si>
    <t>910.006</t>
  </si>
  <si>
    <t>901.226</t>
  </si>
  <si>
    <t xml:space="preserve">Produits des Swaps </t>
  </si>
  <si>
    <t>928.011</t>
  </si>
  <si>
    <t>928.010</t>
  </si>
  <si>
    <t>901.252</t>
  </si>
  <si>
    <t>901.247</t>
  </si>
  <si>
    <t>901.248</t>
  </si>
  <si>
    <t>901.249</t>
  </si>
  <si>
    <t>901.250</t>
  </si>
  <si>
    <t>901.253</t>
  </si>
  <si>
    <t>901.254</t>
  </si>
  <si>
    <t>Perceptions immédiates, transactions et amendes liées aux infractions à la réglementation de la sécurité routière qui relève de la compétence des régions (recettes affectées au Fonds des infractions routières régionales : AB 053.001, programme 14.053 (ex 14.53), division organique 14)</t>
  </si>
  <si>
    <t>Recettes diverses perçues en matière de sécurité routière (recettes affectées au Fonds de la sécurité routière : AB 050.001, programme 14.050 (ex 14.50), division organique 14)</t>
  </si>
  <si>
    <t>Redevances relatives aux dossiers d’homologation des véhicules – Entreprises (recettes affectées au Fonds de la sécurité routière : AB 050.001, programme 14.050 (ex 14.50), division organique 14)</t>
  </si>
  <si>
    <t>Redevances relatives aux dossiers d’homologation des véhicules – Ménages (recettes affectées au Fonds de la sécurité routière : AB 050.001, programme 14.050 (ex 14.50), division organique 14)</t>
  </si>
  <si>
    <t>Redevances pour frais de contrôle et de surveillance – Entreprises (recettes affectées au Fonds de la sécurité routière : AB 050.001, programme 14.050 (ex 14.50), division organique 14)</t>
  </si>
  <si>
    <t>Autres transferts de revenus des organismes de contrôle technique agréés (recettes affectées au Fonds de la sécurité routière : AB 050.001, programme 14.050 (ex 14.50), division organique 14)</t>
  </si>
  <si>
    <t>901.251</t>
  </si>
  <si>
    <t>901.255</t>
  </si>
  <si>
    <t>Recettes perçues en application du décret du 3 juillet 2008 destiné au soutien de la recherche, du développement et de l'innovation en Wallonie - Remboursements de subventions en provenance des  UAP  (recettes affectées au Fonds destiné au soutien de la Recherche, du développement et de l'innovation : AB 118.001, programme 18.118 (ex 18.52), division organique 18)</t>
  </si>
  <si>
    <t>Recettes perçues en application du décret du 3 juillet 2008 destiné au soutien de la recherche, du développement et de l'innovation en Wallonie - Remboursements de subventions en provenance du pouvoir fédéral  (recettes affectées au Fonds destiné au soutien de la Recherche, du développement et de l'innovation : AB 118.001, programme 18.118 (ex 18.52), division organique 18)</t>
  </si>
  <si>
    <t>901.256</t>
  </si>
  <si>
    <t>Variations</t>
  </si>
  <si>
    <t>(Supprimé) Fonds budgétaire pour la promotion et le développement de l’activité hippique (recettes affectées au Fond budgétaire pour la promotion et le développement de l’activité hippique : AB 055.001, programme 14.055 (ex 14.55), division organique 14)</t>
  </si>
  <si>
    <t>(Supprimé) Quote-part régionale du produit de la vente des coupes de bois dans les forêts indivises - Ventes aux entreprises</t>
  </si>
  <si>
    <t>(Supprimé) Quote-part régionale du produit de la vente des coupes de bois dans les forêts indivises - Ventes au secteur des administrations publiques</t>
  </si>
  <si>
    <t>(Supprimé) Prestations pour l'identification et l'enregistrement des chiens et des chats (recettes affectées au Fonds budgétaire du Bien-être animal : AB 067.001, programme 15.067 (ex 15.52), division organique 15)</t>
  </si>
  <si>
    <t>901.257</t>
  </si>
  <si>
    <t>901.258</t>
  </si>
  <si>
    <t>928.012</t>
  </si>
  <si>
    <t>903.019</t>
  </si>
  <si>
    <t>924.004</t>
  </si>
  <si>
    <t>Recettes perçues en application du décret du 3 juillet 2008 destiné au soutien de la recherche, du développement et de l'innovation en Wallonie - Remboursements en provenance des Provinces (recettes affectées au Fonds destiné au soutien de la Recherche, du développement et de l'innovation : AB 118.001, programme 18.118 (ex 18.52), division organique 18)</t>
  </si>
  <si>
    <t>Récupération de dotations de la CWAPE (recettes affectées au Fonds Energie : AB 089.001, programme 16.089 (ex 16.53), division organique 16)</t>
  </si>
  <si>
    <t>Récupérations d'allocations sociales directes</t>
  </si>
  <si>
    <t>Récupérations de locations de terres</t>
  </si>
  <si>
    <t>Récupérations de subventions - UAP (recettes affectées au Fonds pour la gestion des déchets : AB 077.001, programme 15.077 (ex 15.62), division organique 15)</t>
  </si>
  <si>
    <t>907.015</t>
  </si>
  <si>
    <t>Recettes relatives aux convois exceptionnels (recettes affectées au Fonds des études techniques : AB 54.001, programme 14.054 (ex 14.54), division organique 14)</t>
  </si>
  <si>
    <t xml:space="preserve">Dettes prescrites fournisseurs </t>
  </si>
  <si>
    <t>2024</t>
  </si>
  <si>
    <t>901.259</t>
  </si>
  <si>
    <t>Taxes sur les sites d’activité économique désaffectés</t>
  </si>
  <si>
    <t>Rétributions forfaitaires liées au Réseau d'information comptable agricole</t>
  </si>
  <si>
    <t>Produits de la revente de sites à réaménager et des sites de réhabilitation paysagère et environnementale - Remboursement de subventions - Administrations</t>
  </si>
  <si>
    <t>Transfert en capital en provenance des UAP</t>
  </si>
  <si>
    <t>Transferts de revenus en provenance des SACA</t>
  </si>
  <si>
    <t>Produit de diverses amendes liées à l'organisation des marchés de l'électricité et du gaz et moyens attribués au Fonds en vertu de dispositions légales, réglementaires ou conventionnelles en vue de financer les obligations de service public dans le marché de l'électricité et du gaz - Transfert de revenus des entreprises - (recettes affectées au Fonds Energie : AB 089.001, programme 16.089 (ex 16.53), division organique 16)</t>
  </si>
  <si>
    <t xml:space="preserve">Remboursement de primes et subventions liées à l'organisation des marchés de l'électricité et du gaz et moyens attribués au Fonds en vertu de dispositions légales, réglementaires ou conventionnelles en vue de financer les obligations de service public dans le marché de l'électricité et du gaz - Secteur privé - (recettes affectées au Fonds Energie : AB 089.001, programme 16.089 (ex 16.53), division organique 16) </t>
  </si>
  <si>
    <t>Produit de diverses redevances liées à l'organisation des marchés de l'électricité et du gaz et moyens attribués au Fonds en vertu de dispositions légales, réglementaires ou conventionnelles en vue de financer les obligations de service public dans le marché de l'électricité et du gaz - Transfert de revenus des entreprises - (recettes affectées au Fonds Energie : AB 089.001, programme 16.089 (ex 16.53), division organique 16)</t>
  </si>
  <si>
    <t xml:space="preserve">Prestations d’audits à destination des UAP </t>
  </si>
  <si>
    <t>Remboursement de dotation trop perçue en provenance de l'AWSR</t>
  </si>
  <si>
    <t>Produits divers - Récupérations</t>
  </si>
  <si>
    <t>Récupérations de sommes indûment payées - Entreprises</t>
  </si>
  <si>
    <t>Récupérations de sommes indûment payées - ASBL au service des ménages</t>
  </si>
  <si>
    <t>Récupérations de sommes indûment payées -  Ménages</t>
  </si>
  <si>
    <t xml:space="preserve">Récupérations de sommes indûment payées - Secteur public  </t>
  </si>
  <si>
    <t>Récupérations en provenance du secteur des administrations publiques</t>
  </si>
  <si>
    <t>Récupérations de sommes indûment payées - Ménages</t>
  </si>
  <si>
    <t xml:space="preserve">Récupérations de sommes indûment payées – Secteur public </t>
  </si>
  <si>
    <t>Récupérations dans le cadre de travaux routiers</t>
  </si>
  <si>
    <t>Prestations pour l'identification et l'enregistrement des chiens et des chats</t>
  </si>
  <si>
    <t>Redevances liées au bien-être animal</t>
  </si>
  <si>
    <t>Amendes administratives perçues en application des dispositions de la loi du 14 août 1986 relative à la protection et au Bien-être des animaux et de ses arrêtés d’exécution</t>
  </si>
  <si>
    <t>Remboursement des frais de saisies dans le cadre du bien-être animal</t>
  </si>
  <si>
    <t xml:space="preserve">Divers dons et legs au Fonds du Bien-être animal </t>
  </si>
  <si>
    <t>Produit résultant de la vente de venaisons des invités aux Chasses de la Couronne sur le site de la forêt de Saint-Michel-Freyr  (recette affectée au Fonds pour la gestion de la forêt de Saint-Michel-Freyr : AB 072.001, programme 15.072 (ex 15.57), division organique 15)</t>
  </si>
  <si>
    <t>Contributions des invités aux Chasses de la Couronne sur le site de la forêt de Saint-Michel-Freyr (recette affectée au Fonds pour la gestion de la forêt de Saint-Michel-Freyr : AB 072.001, programme 15.072 (ex 15.57), division organique 15)</t>
  </si>
  <si>
    <t>Récupération de sommes indûment payées - Secteur privé (recettes affectées au Fonds pour la gestion des déchets : AB 077.001, programme 15.077 (ex 15.62), division organique 15)</t>
  </si>
  <si>
    <t>903.020</t>
  </si>
  <si>
    <t>920.002</t>
  </si>
  <si>
    <t>Produits de la gestion des quotas d'émission de gaz à effet de serre perçus en vertu du décret du 10 novembre 2004 instaurant un système d'échange de quotas d'émission de gaz à effet de serre, créant un Fonds wallon "Kyoto" et relatif aux mécanismes de flexibilité du Protocole de Kyoto, modifié par le décret du 22 juin 2006 - Récupérations d'avances indûments payées (recette affectée au Fonds wallon "Kyoto" en matière de qualité de l'air et de changements climatiques : AB 074.001, programme 15.074 (ex 15. 59), division organique 15)</t>
  </si>
  <si>
    <t>904.011</t>
  </si>
  <si>
    <t>901.260</t>
  </si>
  <si>
    <t>Récupérations de transferts de revenus aux administrations de sécurité sociale</t>
  </si>
  <si>
    <t>901.261</t>
  </si>
  <si>
    <t>Récupérations en provenance de la Communauté française</t>
  </si>
  <si>
    <t>Récupérations de transferts en capital à l'étranger</t>
  </si>
  <si>
    <t>901.262</t>
  </si>
  <si>
    <t>910.007</t>
  </si>
  <si>
    <t>Produits de la locations de terres</t>
  </si>
  <si>
    <t>2021</t>
  </si>
  <si>
    <t xml:space="preserve"> Transferts de revenus des unités d'administration publique - SOFICO (droit d'emphytéose)</t>
  </si>
  <si>
    <t>901.263</t>
  </si>
  <si>
    <t>901.264</t>
  </si>
  <si>
    <t>Produits de la vente de terrains au secteur des administrations publiques</t>
  </si>
  <si>
    <t>DE</t>
  </si>
  <si>
    <t>JE</t>
  </si>
  <si>
    <t>Programme CEE Infrastructure Transports - Routes</t>
  </si>
  <si>
    <t>NE</t>
  </si>
  <si>
    <t>GA</t>
  </si>
  <si>
    <t>LE</t>
  </si>
  <si>
    <t>CO</t>
  </si>
  <si>
    <t>DA</t>
  </si>
  <si>
    <r>
      <t xml:space="preserve">(Supprimé) Recettes perçues en vertu du dispositif budgétaire - </t>
    </r>
    <r>
      <rPr>
        <sz val="9"/>
        <color theme="1"/>
        <rFont val="Calibri"/>
        <family val="2"/>
        <scheme val="minor"/>
      </rPr>
      <t>Ventes de données et de services aux entreprises (recettes affectées au Fonds budgétaire en matière de S.I.G.E.C. : AB 066.001, programme 15.066 (ex 15.51), division organique 15)</t>
    </r>
  </si>
  <si>
    <t>(Supprimé) Récupération de solde de subvention – Fonds ELIA</t>
  </si>
  <si>
    <t xml:space="preserve">(Supprimé) Produits de la location de sites à réaménager  (recettes affectées Fonds d'aménagement opérationnel (art. D.V.17 du Code du Développement Territorial) : AB 087.001,  programme 16.087 (ex 16.51), division organique 16) </t>
  </si>
  <si>
    <t>(Supprimé) Contrats de consultation</t>
  </si>
  <si>
    <t>(Supprimé) Récupération sur créances et contentieux : Classes moyennes, P.M.E., économie sociale</t>
  </si>
  <si>
    <r>
      <t xml:space="preserve">(Supprimé) Produits de la revente de sites à réaménager et des sites de réhabilitation paysagère et environnementale - Remboursement de subventions - Administrations (recettes affectées au Fonds </t>
    </r>
    <r>
      <rPr>
        <sz val="9"/>
        <rFont val="Calibri"/>
        <family val="2"/>
        <scheme val="minor"/>
      </rPr>
      <t>des sites à réaménager et des sites de réhabilitation paysagère et environnementale : AB 086.001, programme 16.086 (ex 16.50), division organique 16)</t>
    </r>
  </si>
  <si>
    <t>(Supprimé) Produits de la revente de sites à réaménager et remboursement de subventions octroyées en matière d'aménagement opérationnel - Reventes de sites au secteur privé (recettes affectées au Fonds d'aménagement opérationnel (art. D.V.17 du Code du Développement Territorial) : AB 087.001,  programme 16.087 (ex 16.51), division organique 16)</t>
  </si>
  <si>
    <r>
      <t xml:space="preserve">(Supprimé) Produits de la vente des terrains de la sucrerie de Genappe - Vente de sites au secteur privé  (recettes affectées au Fonds </t>
    </r>
    <r>
      <rPr>
        <sz val="9"/>
        <rFont val="Calibri"/>
        <family val="2"/>
        <scheme val="minor"/>
      </rPr>
      <t>des sites à réaménager et des sites de réhabilitation paysagère et environnementale : AB 086.001, programme 16.086 (ex 16.50), division organique 16)</t>
    </r>
  </si>
  <si>
    <t>(Supprimé) Récupération d’avances et de redevances octroyées par conventions de stratégie (ex S.D.R.W. – C.P.T.E.I.)</t>
  </si>
  <si>
    <t>(Supprimé) Recettes en provenance de FAMIFED</t>
  </si>
  <si>
    <t>(Supprimé) Recettes issues de la revente des bâtiments fédéraux et liés à la 6ème réforme de l'Etat</t>
  </si>
  <si>
    <t>(Supprimé) Contribution de la Société wallonne du Crédit social et du Fonds du Logement des Familles nombreuses de Wallonie à la rémunération du personnel en charge des missions d'Audit</t>
  </si>
  <si>
    <t>(Supprimé) Remboursement de la subvention annuelle, pour l'année 2015, à la Ville de Liège pour des politiques d'attractivité (enjeux métropolitains - mobilité)</t>
  </si>
  <si>
    <r>
      <t>(Supprimé) Remboursement des prestations effectuées pour compte de la Communauté germanophone</t>
    </r>
    <r>
      <rPr>
        <sz val="9"/>
        <color rgb="FF000000"/>
        <rFont val="Times New Roman"/>
        <family val="1"/>
      </rPr>
      <t> </t>
    </r>
  </si>
  <si>
    <t>(Supprimé) Versement par les comptables opérant au moyen d'avances de fonds des sommes non utilisées</t>
  </si>
  <si>
    <t>(Supprimé) Redevances (recettes affectées au Fonds budgétaire du Bien-être animal : AB 067.001, programme 15.067 (ex 15.52), division organique 15)</t>
  </si>
  <si>
    <r>
      <rPr>
        <sz val="9"/>
        <color rgb="FF000000"/>
        <rFont val="Calibri"/>
        <family val="2"/>
      </rPr>
      <t xml:space="preserve">(Supprimé) </t>
    </r>
    <r>
      <rPr>
        <sz val="9"/>
        <color indexed="8"/>
        <rFont val="Calibri"/>
        <family val="2"/>
      </rPr>
      <t xml:space="preserve">Amendes administratives perçues en application des dispositions de la loi du 14 août 1986 relative à la protection et au Bien-être des animaux et de ses arrêtés d’exécution (recettes affectées au Fonds budgétaire </t>
    </r>
    <r>
      <rPr>
        <sz val="9"/>
        <color rgb="FF000000"/>
        <rFont val="Calibri"/>
        <family val="2"/>
      </rPr>
      <t>du</t>
    </r>
    <r>
      <rPr>
        <sz val="9"/>
        <color indexed="8"/>
        <rFont val="Calibri"/>
        <family val="2"/>
      </rPr>
      <t xml:space="preserve"> Bien être animal : AB 067.001, programme 15.067 (ex 15.52), division organique 15)</t>
    </r>
  </si>
  <si>
    <r>
      <rPr>
        <sz val="9"/>
        <color rgb="FF000000"/>
        <rFont val="Calibri"/>
        <family val="2"/>
      </rPr>
      <t>(Supprimé)</t>
    </r>
    <r>
      <rPr>
        <sz val="9"/>
        <color indexed="8"/>
        <rFont val="Calibri"/>
        <family val="2"/>
      </rPr>
      <t xml:space="preserve"> Remboursement des frais de saisies (recettes affectées au Fonds budgétaire </t>
    </r>
    <r>
      <rPr>
        <sz val="9"/>
        <color rgb="FF000000"/>
        <rFont val="Calibri"/>
        <family val="2"/>
      </rPr>
      <t>du</t>
    </r>
    <r>
      <rPr>
        <sz val="9"/>
        <color indexed="8"/>
        <rFont val="Calibri"/>
        <family val="2"/>
      </rPr>
      <t xml:space="preserve"> Bien-être animal : AB 067.001, programme 15.067 (ex 15.52), division organique 15)</t>
    </r>
  </si>
  <si>
    <t>(Supprimé) Quote-part régionale du produit de la vente des coupes de bois dans les forêts indivises - Ventes aux ASBL au service des ménages et aux ménages</t>
  </si>
  <si>
    <t>(Supprimé) Produits de contributions provenant des distributeurs, des organismes d'assainissement agréés et de la S.P.G.E. sur base volontaire et de divers dons et legs au Fonds de solidarité international de l’Eau (recette affectée au Fonds de solidarité international pour l’Eau : article de base 01.01, programme 61, division organique 15)</t>
  </si>
  <si>
    <t>(Supprimé) Contribution du secteur agricole aux frais de destruction et de transformation des cadavres d’animaux d’élevage (recettes affectées au Fonds pour la gestion des déchets: article de base 01.01, programme 62 (domaine fonctionnel 077.001), division organique 15)</t>
  </si>
  <si>
    <t>(Supprimé) Divers dons et legs au Fonds du Bien-être animal  (recettes affectées au Fonds budgétaire pour le Bien être animal : AB 067.001, programme 15.067 (ex 15.52), division organique 15)</t>
  </si>
  <si>
    <t>(Supprimé) Produits résultant de la vente de bois domaniaux</t>
  </si>
  <si>
    <t>(Supprimé) Taxe sur les bénéfices résultant de la planification en application de l'article D.VI.48 du CoDT  (recettes affectées au fonds des sites à réaménager et des sites de réhabilitation paysagère et environnementale : AB 086.001, programme 16.086 (ex 16. 50), division organique 16)</t>
  </si>
  <si>
    <t>(Supprimé) Taxes sur les sites d’activité économique désaffectés - Intérêts de créances fiscales (recettes affectées au fonds des sites à réaménager et des sites de réhabilitation paysagère et environnementale : AB 086.001, programme 16.086 (ex 16.50), division organique 16)</t>
  </si>
  <si>
    <t>(Supprimé) Taxes sur les sites d’activité économique désaffectés (recettes affectées au fonds des sites à réaménager et des sites de réhabilitation paysagère et environnementale : AB 086.001, programme 16.086 (ex 16.50), division organique 16)</t>
  </si>
  <si>
    <t>917.005</t>
  </si>
  <si>
    <t>Récupérations de transferts de revenus en provenance des ménages (recettes affectées au Fonds budgétaire en matière de politique foncière agricole : AB 073.001, programme 15.073 (ex 15.58), division organique 15)</t>
  </si>
  <si>
    <t xml:space="preserve">Taxes sur les sites d’activité économique désaffectés - Intérêts de créances fiscales </t>
  </si>
  <si>
    <t>924.005</t>
  </si>
  <si>
    <t>901.265</t>
  </si>
  <si>
    <t>Récupération de subventions aux administrations publiques locales (recettes affectées au Fonds Energie : AB 089.001, programme 16.089 (ex 16.53), division organique 16)</t>
  </si>
  <si>
    <t>24.10</t>
  </si>
  <si>
    <t>Intérêts et revenus de la propriété - secteur privé</t>
  </si>
  <si>
    <t>928.009</t>
  </si>
  <si>
    <t>Recettes perçues en application du décret du 3 juillet 2008 destiné au soutien de la recherche, du développement et de l'innovation en Wallonie -  Remboursements de subventions en provenance des entreprises publiques (recettes affectées au Fonds destiné au soutien de la Recherche, du développement et de l'innovation : AB 118.001, programme 18.118 (ex 18.52), division organique 18)</t>
  </si>
  <si>
    <t>902.014</t>
  </si>
  <si>
    <t>Transferts de revenus en provenance des sociétés d'assurances (recettes affectées au Fonds pour la protection de l'Environnement : AB 075.001, programme 15.075 (ex 15.60), division organique 15)</t>
  </si>
  <si>
    <t xml:space="preserve">  Ministre ordonnateur</t>
  </si>
  <si>
    <t>Budget initial 2025</t>
  </si>
  <si>
    <t>902.015</t>
  </si>
  <si>
    <t>Vente d'ouvrages existants en matière de travaux routiers et hydrauliques à l'intérieur du secteur des administrations publiques (recettes affectées au Fonds pour la Protection de l'Environnement : AB 075.001, programme 15.075 (ex 15.60), division organique 15)</t>
  </si>
  <si>
    <t>Récupérations de charges sociales</t>
  </si>
  <si>
    <t>Récupérations de frais généraux de fonctionnement relatif au réseau routier et autoroutier (recettes affectées au Fonds du trafic routier : AB 052.001, programme 14.052 (ex 14.52), division organique 14)</t>
  </si>
  <si>
    <t>(Supprimé) Dédommagements effectués par des tiers en matière d'avaries au domaine public du réseau des Voies hydrauliques - Produit  des redevances et des autorisations domaniales consenties sur les cours d'eau - Vente de certificats verts (recettes affectées au Fonds du trafic fluvial : AB 051.001, programme 14.051 (ex 14.51), division organique 14)</t>
  </si>
  <si>
    <t>(Supprimé) Dédommagements effectués par des tiers en matière d'avaries au domaine public du réseau des Voies hydrauliques - Produit  des redevances et des autorisations domaniales consenties sur les cours d'eau - Ventes de biens divers aux entreprises (recettes affectées au Fonds du trafic fluvial : AB 051.001, programme 14.051 (ex 14.51), division organique 14)</t>
  </si>
  <si>
    <t>Vente de productions électriques et ventes de certificats verts (recettes affectées au Fonds du trafic fluvial : AB 051.001, programme 14.051 (ex 14.51), division organique 14)</t>
  </si>
  <si>
    <t>Location de terres (recettes affectées au Fonds du trafic routier : AB 052.001, programme 14.052 (ex 14.52), division organique 14)</t>
  </si>
  <si>
    <t>Dédommagement en matière d'avaries sur le réseau des voies hydrauliques - Entreprises (recettes affectées au Fonds du trafic fluvial : AB 051.001, programme 14.051 (ex 14.51), division organique 14)</t>
  </si>
  <si>
    <t>Produits des redevances et des autorisations domaniales consenties sur le réseau des voies hydrauliques - Entreprises (recettes affectées au Fonds du trafic fluvial : AB 051.001, programme 14.051 (ex 14.51), division organique 14)</t>
  </si>
  <si>
    <t>Amendes aux entreprises relatives au réseau des voies hydrauliques (recettes affectées au Fonds du trafic fluvial : AB 051.001, programme 14.051 (ex 14.51), division organique 14)</t>
  </si>
  <si>
    <t>Recettes diverses relatives au  réseau des voies hydrauliques - Entreprises (recettes affectées au Fonds du trafic fluvial : AB 051.001, programme 14.051 (ex 14.51), division organique 14)</t>
  </si>
  <si>
    <t>Dédommagement en matière d'avaries sur le réseau routier et autoroutier - Entreprises (recettes affectées au Fonds du trafic routier : AB 052.001, programme 14.052 (ex 14.52), division organique 14)</t>
  </si>
  <si>
    <t>Produit des redevances et autorisations domaniales consenties sur le réseau routier et autoroutier - Entreprises (recettes affectées au Fonds du trafic routier : AB 052.001, programme 14.052 (ex 14.52), division organique 14)</t>
  </si>
  <si>
    <t>Amendes et perceptions immédiates relatives au réseau routier et autoroutier - Ménages (recettes affectées au Fonds du trafic routier : AB 052.001, programme 14.052 (ex 14.52), division organique 14)</t>
  </si>
  <si>
    <t>Recettes diverses relatives au réseau routier et autoroutier - Ménages (recettes affectées au Fonds du trafic routier : AB 052.001, programme 14.052 (ex 14.52), division organique 14)</t>
  </si>
  <si>
    <t>Récupération de sommes indûment payées - ASBL au service des ménages (recettes affectées au Fonds pour la gestion des déchets : AB 077.001, programme 15.077 (ex 15.62), division organique 15)</t>
  </si>
  <si>
    <t>Récupération de sommes indûment payées - OAP  (recettes affectées au Fonds pour la gestion des déchets : AB 077.001, programme 15.077 (ex 15.62), division organique 15)</t>
  </si>
  <si>
    <t>Récupération de sommes indûment payées - Administrations publiques locales  (recettes affectées au Fonds pour la gestion des déchets : AB 077.001, programme 15.077 (ex 15.62), division organique 15)</t>
  </si>
  <si>
    <t>(Supprimé) Remboursement de cofinancement européen</t>
  </si>
  <si>
    <t>(Supprimé) Produit de la vente d'autres biens patrimoniaux</t>
  </si>
  <si>
    <t>(Supprimé) Dividendes provenant de la participation de la Région dans le capital des sociétés agréées de logement</t>
  </si>
  <si>
    <t>(Supprimé) Remboursement des aides au logement accordées aux particuliers en région de langue allemande</t>
  </si>
  <si>
    <t>(Supprimé) Produit de la vente de logements construits par l'ex-SDRW</t>
  </si>
  <si>
    <t>901.267</t>
  </si>
  <si>
    <t>2025 Initial</t>
  </si>
  <si>
    <t>(Supprimé) Produits des emprunts préfinancés par les assureurs dans le cadre des inondations</t>
  </si>
  <si>
    <t>3122</t>
  </si>
  <si>
    <t>901.275</t>
  </si>
  <si>
    <t>899.012</t>
  </si>
  <si>
    <t>899.013</t>
  </si>
  <si>
    <t>Fonds destiné à la réalisation de programmes particuliers financés par FEAGA (Programmation 2021-2027)</t>
  </si>
  <si>
    <t>Fonds destiné à la réalisation de programmes particuliers financés par FEAMPA (Programmation 2021-2027)</t>
  </si>
  <si>
    <t>Fonds destiné à la réalisation de programmes particuliers financés par le FEAMPA (Programmation 2014-2020)</t>
  </si>
  <si>
    <t>Transferts de revenus en provenances des institutions européennes (recettes affectées au Fonds du trafic routier : AB 052.001, programme 14.052 (ex 14.52), division organique 14)</t>
  </si>
  <si>
    <t>901.269</t>
  </si>
  <si>
    <t>901.266</t>
  </si>
  <si>
    <t>901.268</t>
  </si>
  <si>
    <t>901.270</t>
  </si>
  <si>
    <t>901.271</t>
  </si>
  <si>
    <t>901.272</t>
  </si>
  <si>
    <t>901.273</t>
  </si>
  <si>
    <t>Prélèvement sur le produit des coupes de bois dans la forêt indivise d'Herbeumont - Ventes aux entreprises (loi domaniale du 1er juillet 1983, article 1er, 16)  (recette  affectée au Fonds pour la gestion de la forêt d'Herbeumont : AB 071.001, programme 15.071 (ex 15.56), division organique 15)</t>
  </si>
  <si>
    <t>(Supprimé) Remboursement par l'OTW de plus values et du produit de la vente de biens immobiliers</t>
  </si>
  <si>
    <t>(Supprimé) Recettes en provenance de l'OTW</t>
  </si>
  <si>
    <t>(Supprimé) Produit de la location de biens</t>
  </si>
  <si>
    <t>(Supprimé) Produits divers - Produits de cautions diverses</t>
  </si>
  <si>
    <t xml:space="preserve">(Supprimé) Produits divers - Transferts de revenus des entreprises - Garanties agricoles </t>
  </si>
  <si>
    <t xml:space="preserve">(Supprimé) Produits divers - Amendes et pénalités dues par les entreprises </t>
  </si>
  <si>
    <t>(Supprimé) Produits divers - Transferts de revenus des ménages - Garanties agricoles</t>
  </si>
  <si>
    <t xml:space="preserve">(Supprimé) Produits divers - Amendes et pénalités dues par les ménages </t>
  </si>
  <si>
    <t>(Supprimé) Prélèvement des cautions et produits des cautions après faillite</t>
  </si>
  <si>
    <t>(Supprimé) Produits divers - Ventes dans les cafétarias</t>
  </si>
  <si>
    <t xml:space="preserve">(Supprimé) Produits divers </t>
  </si>
  <si>
    <t>Budget ajusté  2025</t>
  </si>
  <si>
    <t>901.276</t>
  </si>
  <si>
    <t>901.277</t>
  </si>
  <si>
    <t>Taxes - frais à refacturer aux entreprises</t>
  </si>
  <si>
    <t>Taxes - frais à refacturer aux ménages</t>
  </si>
  <si>
    <t>902.016</t>
  </si>
  <si>
    <t>Sommes perçues liées aux sûretés constituées au profit de la Région et aux appels aux suretés réalisés dans le cadre du décret sur la délinquance environnementale – Entreprises (recettes affectées au Fonds pour la protection de l'Environnement, section protection des eaux : AB 075.001, programme 15.075 (ex 15.60), division organique 15)</t>
  </si>
  <si>
    <t>Sommes perçues liées aux sûretés constituées au profit de la Région et aux appels aux suretés réalisés dans le cadre du décret sur la délinquance environnementale – Ménages (recettes affectées au Fonds pour la protection de l'Environnement, section protection des eaux : AB 075.001, programme 15.075 (ex 15.60), division organique 15)</t>
  </si>
  <si>
    <r>
      <rPr>
        <b/>
        <sz val="9"/>
        <color rgb="FF000000"/>
        <rFont val="Calibri"/>
        <family val="2"/>
      </rPr>
      <t xml:space="preserve">(Modifié) </t>
    </r>
    <r>
      <rPr>
        <sz val="9"/>
        <color indexed="8"/>
        <rFont val="Calibri"/>
        <family val="2"/>
      </rPr>
      <t xml:space="preserve">Sommes perçues en vertu du décret du 6 mai 2019 relatif à la déliquance environnementale - </t>
    </r>
    <r>
      <rPr>
        <b/>
        <sz val="9"/>
        <color rgb="FF000000"/>
        <rFont val="Calibri"/>
        <family val="2"/>
      </rPr>
      <t>Ménages</t>
    </r>
    <r>
      <rPr>
        <sz val="9"/>
        <color indexed="8"/>
        <rFont val="Calibri"/>
        <family val="2"/>
      </rPr>
      <t xml:space="preserve"> (recettes affectées au Fonds pour la protection de l'Environnement : AB 075.001, programme 15.075 (ex 15.60), division organique 15)</t>
    </r>
  </si>
  <si>
    <t>902.018</t>
  </si>
  <si>
    <t>902.017</t>
  </si>
  <si>
    <t>Sommes perçues en vertu du décret du 6 mai 2019 relatif à la délinquance environnementale  - Entreprises (recettes affectées au Fonds pour la protection de l'Environnement : AB 075.001, programme 15.075 (ex 15.60), division organique 15)</t>
  </si>
  <si>
    <t>Récupérations dans le cadre d'achats de terrains et de bâtiments (recettes affectées au Fonds budgétaire en matière de politique foncière agricole : AB 073.001, programme 15.073 (ex 15.58), division organique 15)</t>
  </si>
  <si>
    <t>Tableau 3 - Estimation des recettes sur base des droits constatés - Budget 2025 - 1er ajustement</t>
  </si>
  <si>
    <t>917.006</t>
  </si>
  <si>
    <t>SEC</t>
  </si>
  <si>
    <t>Libellé de l'adresse budgétaire</t>
  </si>
  <si>
    <t>(8)</t>
  </si>
  <si>
    <t>AB</t>
  </si>
  <si>
    <t>Transferts de revenus à l'intérieur d'un groupe institutionnel  - WBI</t>
  </si>
  <si>
    <t>Intérêts judiciaires</t>
  </si>
  <si>
    <t>Droits d'inscription aux examens de qualification professionnelle et redevance d'agrément des accompagnateurs de véhicules exceptionnels</t>
  </si>
  <si>
    <t>Produits divers - Ventes de biens non durables et des services à l'intérieur du secteur des administrations publiques</t>
  </si>
  <si>
    <t>Transferts de revenus des ménages - Amendes transactionnelles CoDT aux ménages</t>
  </si>
  <si>
    <t>Transferts de revenus des entreprises - Amendes transactionnelles CoDT aux entreprises</t>
  </si>
  <si>
    <t>Remboursement d'avances récupérables octroyées pour la démolition d'immeubles érigés en contravention aux dispositions du CodT</t>
  </si>
  <si>
    <t>Recettes issues du CFISPA</t>
  </si>
  <si>
    <t>Transferts de revenus à l'intérieur d'un groupe institutionnel  - SPAQUE</t>
  </si>
  <si>
    <t>Autres transferts de revenus des entreprises - Sociétés d'assurances</t>
  </si>
  <si>
    <t>Recettes relatives au personnel FWB d'eWBS</t>
  </si>
  <si>
    <t xml:space="preserve">Participation de la FWB aux frais de fonctionnement relatifs au Service Commun d’Audit </t>
  </si>
  <si>
    <t>Remboursement de la mission déléguée de la SOWAER - Transferts de revenus à l'intérieur d'un groupe institutionnel</t>
  </si>
  <si>
    <t>Recettes en provenance du CRA-W</t>
  </si>
  <si>
    <t>Recettes en provenance de l'OPW</t>
  </si>
  <si>
    <t>Recettes en provenance de l'APAQ-W</t>
  </si>
  <si>
    <t>(10)</t>
  </si>
  <si>
    <t>Recettes imputées sur base des droits constatés (Décret "WBFin")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</si>
</sst>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
    <numFmt numFmtId="166" formatCode="000"/>
    <numFmt numFmtId="167" formatCode="0000"/>
    <numFmt numFmtId="168" formatCode="###,000"/>
    <numFmt numFmtId="169" formatCode="yyyy/mm/dd;@"/>
  </numFmts>
  <fonts count="34" x14ac:knownFonts="1">
    <font>
      <sz val="11"/>
      <color theme="1"/>
      <name val="Calibri"/>
      <family val="2"/>
      <scheme val="minor"/>
    </font>
    <font>
      <sz val="9"/>
      <name val="Tms Rmn"/>
    </font>
    <font>
      <sz val="9"/>
      <name val="Calibri"/>
      <family val="2"/>
    </font>
    <font>
      <sz val="9"/>
      <color indexed="8"/>
      <name val="Calibri"/>
      <family val="2"/>
    </font>
    <font>
      <b/>
      <sz val="11"/>
      <color theme="1"/>
      <name val="Calibri"/>
      <family val="2"/>
      <scheme val="minor"/>
    </font>
    <font>
      <b/>
      <sz val="14"/>
      <color theme="1"/>
      <name val="Calibri"/>
      <family val="2"/>
      <scheme val="minor"/>
    </font>
    <font>
      <b/>
      <i/>
      <sz val="11"/>
      <color theme="1"/>
      <name val="Calibri"/>
      <family val="2"/>
      <scheme val="minor"/>
    </font>
    <font>
      <sz val="9"/>
      <color theme="1"/>
      <name val="Calibri"/>
      <family val="2"/>
      <scheme val="minor"/>
    </font>
    <font>
      <sz val="9"/>
      <color indexed="8"/>
      <name val="Calibri"/>
      <family val="2"/>
      <scheme val="minor"/>
    </font>
    <font>
      <sz val="9"/>
      <name val="Calibri"/>
      <family val="2"/>
      <scheme val="minor"/>
    </font>
    <font>
      <b/>
      <i/>
      <sz val="9"/>
      <color theme="1"/>
      <name val="Calibri"/>
      <family val="2"/>
      <scheme val="minor"/>
    </font>
    <font>
      <b/>
      <sz val="9"/>
      <color indexed="8"/>
      <name val="Calibri"/>
      <family val="2"/>
      <scheme val="minor"/>
    </font>
    <font>
      <b/>
      <sz val="9"/>
      <color theme="1"/>
      <name val="Calibri"/>
      <family val="2"/>
      <scheme val="minor"/>
    </font>
    <font>
      <i/>
      <sz val="12"/>
      <color theme="1"/>
      <name val="Calibri"/>
      <family val="2"/>
      <scheme val="minor"/>
    </font>
    <font>
      <sz val="9"/>
      <color rgb="FFFF0000"/>
      <name val="Calibri"/>
      <family val="2"/>
      <scheme val="minor"/>
    </font>
    <font>
      <b/>
      <sz val="9"/>
      <name val="Calibri"/>
      <family val="2"/>
      <scheme val="minor"/>
    </font>
    <font>
      <sz val="14"/>
      <color theme="1"/>
      <name val="Calibri"/>
      <family val="2"/>
      <scheme val="minor"/>
    </font>
    <font>
      <sz val="9"/>
      <color rgb="FF000000"/>
      <name val="Times New Roman"/>
      <family val="1"/>
    </font>
    <font>
      <sz val="8"/>
      <name val="Calibri"/>
      <family val="2"/>
      <scheme val="minor"/>
    </font>
    <font>
      <sz val="11"/>
      <color theme="1"/>
      <name val="Calibri"/>
      <family val="2"/>
      <scheme val="minor"/>
    </font>
    <font>
      <i/>
      <sz val="9"/>
      <color theme="1"/>
      <name val="Calibri"/>
      <family val="2"/>
      <scheme val="minor"/>
    </font>
    <font>
      <strike/>
      <sz val="9"/>
      <color theme="1"/>
      <name val="Calibri"/>
      <family val="2"/>
      <scheme val="minor"/>
    </font>
    <font>
      <strike/>
      <sz val="9"/>
      <name val="Calibri"/>
      <family val="2"/>
      <scheme val="minor"/>
    </font>
    <font>
      <sz val="10"/>
      <name val="Arial"/>
      <family val="2"/>
    </font>
    <font>
      <sz val="11"/>
      <color theme="1"/>
      <name val="Calibri"/>
      <family val="2"/>
    </font>
    <font>
      <sz val="11"/>
      <color rgb="FF000000"/>
      <name val="Calibri"/>
      <family val="2"/>
    </font>
    <font>
      <b/>
      <sz val="10"/>
      <color theme="1"/>
      <name val="Calibri"/>
      <family val="2"/>
      <scheme val="minor"/>
    </font>
    <font>
      <strike/>
      <sz val="11"/>
      <color theme="1"/>
      <name val="Calibri"/>
      <family val="2"/>
      <scheme val="minor"/>
    </font>
    <font>
      <sz val="9"/>
      <color theme="1"/>
      <name val="Calibri"/>
      <family val="2"/>
    </font>
    <font>
      <sz val="9"/>
      <color theme="3" tint="0.39997558519241921"/>
      <name val="Calibri"/>
      <family val="2"/>
    </font>
    <font>
      <sz val="9"/>
      <color indexed="81"/>
      <name val="Tahoma"/>
      <family val="2"/>
    </font>
    <font>
      <b/>
      <sz val="9"/>
      <color indexed="81"/>
      <name val="Tahoma"/>
      <family val="2"/>
    </font>
    <font>
      <sz val="9"/>
      <color rgb="FF000000"/>
      <name val="Calibri"/>
      <family val="2"/>
    </font>
    <font>
      <b/>
      <sz val="9"/>
      <color rgb="FF000000"/>
      <name val="Calibri"/>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bgColor rgb="FF000000"/>
      </patternFill>
    </fill>
    <fill>
      <patternFill patternType="solid">
        <fgColor theme="5" tint="0.59999389629810485"/>
        <bgColor indexed="64"/>
      </patternFill>
    </fill>
    <fill>
      <patternFill patternType="solid">
        <fgColor theme="3" tint="0.59999389629810485"/>
        <bgColor indexed="64"/>
      </patternFill>
    </fill>
    <fill>
      <patternFill patternType="solid">
        <fgColor theme="3" tint="0.79998168889431442"/>
        <bgColor indexed="64"/>
      </patternFill>
    </fill>
  </fills>
  <borders count="81">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indexed="64"/>
      </left>
      <right style="thin">
        <color indexed="64"/>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s>
  <cellStyleXfs count="6">
    <xf numFmtId="0" fontId="0" fillId="0" borderId="0"/>
    <xf numFmtId="0" fontId="1" fillId="0" borderId="0"/>
    <xf numFmtId="0" fontId="19" fillId="0" borderId="0"/>
    <xf numFmtId="0" fontId="23" fillId="0" borderId="0"/>
    <xf numFmtId="168" fontId="24" fillId="0" borderId="49" applyNumberFormat="0" applyProtection="0">
      <alignment horizontal="right" vertical="center"/>
    </xf>
    <xf numFmtId="168" fontId="25" fillId="12" borderId="52" applyNumberFormat="0" applyProtection="0">
      <alignment horizontal="left" vertical="center" wrapText="1" indent="1"/>
    </xf>
  </cellStyleXfs>
  <cellXfs count="681">
    <xf numFmtId="0" fontId="0" fillId="0" borderId="0" xfId="0"/>
    <xf numFmtId="0" fontId="7" fillId="0" borderId="4" xfId="0" applyFont="1" applyFill="1" applyBorder="1"/>
    <xf numFmtId="0" fontId="7" fillId="0" borderId="0" xfId="0" applyFont="1" applyFill="1" applyBorder="1"/>
    <xf numFmtId="0" fontId="7" fillId="0" borderId="0" xfId="0" applyFont="1" applyFill="1"/>
    <xf numFmtId="49" fontId="7" fillId="0" borderId="8" xfId="0" applyNumberFormat="1" applyFont="1" applyFill="1" applyBorder="1" applyAlignment="1">
      <alignment horizontal="center"/>
    </xf>
    <xf numFmtId="0" fontId="7" fillId="0" borderId="9" xfId="0" applyFont="1" applyFill="1" applyBorder="1" applyAlignment="1">
      <alignment horizontal="justify" vertical="top" wrapText="1"/>
    </xf>
    <xf numFmtId="164" fontId="7" fillId="0" borderId="5" xfId="0" applyNumberFormat="1" applyFont="1" applyFill="1" applyBorder="1" applyAlignment="1">
      <alignment horizontal="center" vertical="top"/>
    </xf>
    <xf numFmtId="0" fontId="10" fillId="0" borderId="9" xfId="0" applyFont="1" applyFill="1" applyBorder="1" applyAlignment="1">
      <alignment horizontal="right" vertical="top" wrapText="1"/>
    </xf>
    <xf numFmtId="0" fontId="7" fillId="0" borderId="17" xfId="0" applyFont="1" applyFill="1" applyBorder="1" applyAlignment="1">
      <alignment horizontal="center" vertical="top"/>
    </xf>
    <xf numFmtId="164" fontId="7" fillId="0" borderId="6" xfId="0" applyNumberFormat="1" applyFont="1" applyFill="1" applyBorder="1" applyAlignment="1">
      <alignment horizontal="center" vertical="top"/>
    </xf>
    <xf numFmtId="0" fontId="10" fillId="0" borderId="7" xfId="0" applyFont="1" applyFill="1" applyBorder="1" applyAlignment="1">
      <alignment horizontal="justify" vertical="top" wrapText="1"/>
    </xf>
    <xf numFmtId="3" fontId="7" fillId="0" borderId="6" xfId="0" applyNumberFormat="1" applyFont="1" applyFill="1" applyBorder="1" applyAlignment="1">
      <alignment vertical="top"/>
    </xf>
    <xf numFmtId="0" fontId="7" fillId="3" borderId="0" xfId="0" applyFont="1" applyFill="1"/>
    <xf numFmtId="164" fontId="7" fillId="0" borderId="2" xfId="0" applyNumberFormat="1" applyFont="1" applyFill="1" applyBorder="1" applyAlignment="1">
      <alignment horizontal="center" vertical="top"/>
    </xf>
    <xf numFmtId="0" fontId="10" fillId="0" borderId="5" xfId="0" applyFont="1" applyFill="1" applyBorder="1" applyAlignment="1">
      <alignment horizontal="right" vertical="top" wrapText="1"/>
    </xf>
    <xf numFmtId="164" fontId="7" fillId="0" borderId="20" xfId="0" applyNumberFormat="1" applyFont="1" applyFill="1" applyBorder="1" applyAlignment="1">
      <alignment horizontal="center" vertical="top"/>
    </xf>
    <xf numFmtId="0" fontId="10" fillId="0" borderId="6" xfId="0" applyFont="1" applyFill="1" applyBorder="1" applyAlignment="1">
      <alignment horizontal="justify" vertical="top" wrapText="1"/>
    </xf>
    <xf numFmtId="0" fontId="7" fillId="0" borderId="22" xfId="0" applyFont="1" applyFill="1" applyBorder="1"/>
    <xf numFmtId="0" fontId="10" fillId="0" borderId="9" xfId="0" applyFont="1" applyFill="1" applyBorder="1" applyAlignment="1">
      <alignment horizontal="justify" vertical="top" wrapText="1"/>
    </xf>
    <xf numFmtId="164" fontId="7" fillId="0" borderId="0" xfId="0" applyNumberFormat="1" applyFont="1" applyFill="1" applyBorder="1" applyAlignment="1">
      <alignment horizontal="center" vertical="top"/>
    </xf>
    <xf numFmtId="3" fontId="7" fillId="0" borderId="7" xfId="0" applyNumberFormat="1" applyFont="1" applyFill="1" applyBorder="1" applyAlignment="1">
      <alignment vertical="top"/>
    </xf>
    <xf numFmtId="3" fontId="12" fillId="0" borderId="5" xfId="0" applyNumberFormat="1" applyFont="1" applyFill="1" applyBorder="1" applyAlignment="1">
      <alignment vertical="top"/>
    </xf>
    <xf numFmtId="0" fontId="7" fillId="0" borderId="0" xfId="0" applyFont="1" applyFill="1" applyBorder="1" applyAlignment="1">
      <alignment horizontal="center" vertical="top"/>
    </xf>
    <xf numFmtId="0" fontId="4" fillId="0" borderId="0" xfId="0" applyFont="1" applyFill="1" applyBorder="1" applyAlignment="1">
      <alignment horizontal="center" vertical="center" wrapText="1"/>
    </xf>
    <xf numFmtId="0" fontId="10" fillId="0" borderId="7" xfId="0" applyFont="1" applyFill="1" applyBorder="1" applyAlignment="1">
      <alignment horizontal="right" vertical="top" wrapText="1"/>
    </xf>
    <xf numFmtId="165" fontId="7" fillId="0" borderId="29" xfId="0" applyNumberFormat="1" applyFont="1" applyFill="1" applyBorder="1" applyAlignment="1">
      <alignment vertical="top"/>
    </xf>
    <xf numFmtId="3" fontId="7" fillId="0" borderId="14" xfId="0" applyNumberFormat="1" applyFont="1" applyFill="1" applyBorder="1" applyAlignment="1">
      <alignment vertical="top"/>
    </xf>
    <xf numFmtId="0" fontId="7" fillId="0" borderId="5" xfId="0" applyFont="1" applyFill="1" applyBorder="1" applyAlignment="1">
      <alignment horizontal="justify" vertical="top" wrapText="1"/>
    </xf>
    <xf numFmtId="0" fontId="14" fillId="0" borderId="0" xfId="0" applyFont="1" applyFill="1" applyAlignment="1">
      <alignment wrapText="1"/>
    </xf>
    <xf numFmtId="3" fontId="7" fillId="0" borderId="0" xfId="0" applyNumberFormat="1" applyFont="1" applyFill="1"/>
    <xf numFmtId="0" fontId="7" fillId="5" borderId="0" xfId="0" applyFont="1" applyFill="1"/>
    <xf numFmtId="0" fontId="7" fillId="3" borderId="4" xfId="0" applyFont="1" applyFill="1" applyBorder="1"/>
    <xf numFmtId="3" fontId="7" fillId="3" borderId="5" xfId="0" applyNumberFormat="1" applyFont="1" applyFill="1" applyBorder="1" applyAlignment="1">
      <alignment vertical="top"/>
    </xf>
    <xf numFmtId="0" fontId="7" fillId="5" borderId="14" xfId="0" applyFont="1" applyFill="1" applyBorder="1"/>
    <xf numFmtId="3" fontId="12" fillId="5" borderId="16" xfId="0" applyNumberFormat="1" applyFont="1" applyFill="1" applyBorder="1" applyAlignment="1">
      <alignment vertical="top"/>
    </xf>
    <xf numFmtId="3" fontId="12" fillId="5" borderId="5" xfId="0" applyNumberFormat="1" applyFont="1" applyFill="1" applyBorder="1" applyAlignment="1">
      <alignment vertical="top"/>
    </xf>
    <xf numFmtId="0" fontId="7" fillId="5" borderId="7" xfId="0" applyFont="1" applyFill="1" applyBorder="1"/>
    <xf numFmtId="0" fontId="7" fillId="5" borderId="9" xfId="0" applyFont="1" applyFill="1" applyBorder="1"/>
    <xf numFmtId="3" fontId="12" fillId="5" borderId="9" xfId="0" applyNumberFormat="1" applyFont="1" applyFill="1" applyBorder="1" applyAlignment="1">
      <alignment vertical="top"/>
    </xf>
    <xf numFmtId="3" fontId="7" fillId="5" borderId="9" xfId="0" applyNumberFormat="1" applyFont="1" applyFill="1" applyBorder="1" applyAlignment="1">
      <alignment horizontal="right" vertical="top"/>
    </xf>
    <xf numFmtId="3" fontId="12" fillId="5" borderId="13" xfId="0" applyNumberFormat="1" applyFont="1" applyFill="1" applyBorder="1" applyAlignment="1">
      <alignment vertical="top"/>
    </xf>
    <xf numFmtId="3" fontId="7" fillId="5" borderId="7" xfId="0" applyNumberFormat="1" applyFont="1" applyFill="1" applyBorder="1" applyAlignment="1">
      <alignment vertical="top"/>
    </xf>
    <xf numFmtId="3" fontId="12" fillId="4" borderId="13" xfId="0" applyNumberFormat="1" applyFont="1" applyFill="1" applyBorder="1" applyAlignment="1">
      <alignment vertical="top"/>
    </xf>
    <xf numFmtId="165" fontId="12" fillId="3" borderId="9" xfId="0" applyNumberFormat="1" applyFont="1" applyFill="1" applyBorder="1" applyAlignment="1">
      <alignment vertical="top"/>
    </xf>
    <xf numFmtId="3" fontId="12" fillId="6" borderId="5" xfId="0" applyNumberFormat="1" applyFont="1" applyFill="1" applyBorder="1" applyAlignment="1">
      <alignment vertical="top"/>
    </xf>
    <xf numFmtId="3" fontId="12" fillId="6" borderId="13" xfId="0" applyNumberFormat="1" applyFont="1" applyFill="1" applyBorder="1" applyAlignment="1">
      <alignment vertical="top"/>
    </xf>
    <xf numFmtId="3" fontId="12" fillId="6" borderId="16" xfId="0" applyNumberFormat="1" applyFont="1" applyFill="1" applyBorder="1" applyAlignment="1">
      <alignment vertical="top"/>
    </xf>
    <xf numFmtId="0" fontId="7" fillId="3" borderId="6" xfId="0" applyFont="1" applyFill="1" applyBorder="1"/>
    <xf numFmtId="0" fontId="10" fillId="0" borderId="14" xfId="0" applyFont="1" applyFill="1" applyBorder="1" applyAlignment="1">
      <alignment horizontal="justify" vertical="top" wrapText="1"/>
    </xf>
    <xf numFmtId="0" fontId="12" fillId="0" borderId="4" xfId="0" applyFont="1" applyFill="1" applyBorder="1"/>
    <xf numFmtId="0" fontId="12" fillId="0" borderId="0" xfId="0" applyFont="1" applyFill="1"/>
    <xf numFmtId="0" fontId="7" fillId="0" borderId="7" xfId="0" applyFont="1" applyFill="1" applyBorder="1" applyAlignment="1">
      <alignment horizontal="center" vertical="top"/>
    </xf>
    <xf numFmtId="2" fontId="7" fillId="0" borderId="5" xfId="0" applyNumberFormat="1" applyFont="1" applyFill="1" applyBorder="1"/>
    <xf numFmtId="3" fontId="12" fillId="5" borderId="6" xfId="0" applyNumberFormat="1" applyFont="1" applyFill="1" applyBorder="1" applyAlignment="1">
      <alignment vertical="top"/>
    </xf>
    <xf numFmtId="49" fontId="7" fillId="0" borderId="25" xfId="0" applyNumberFormat="1" applyFont="1" applyFill="1" applyBorder="1" applyAlignment="1">
      <alignment horizontal="center" vertical="center"/>
    </xf>
    <xf numFmtId="49" fontId="7" fillId="0" borderId="26" xfId="0" applyNumberFormat="1" applyFont="1" applyFill="1" applyBorder="1" applyAlignment="1">
      <alignment horizontal="center"/>
    </xf>
    <xf numFmtId="49" fontId="7" fillId="3" borderId="26" xfId="0" applyNumberFormat="1" applyFont="1" applyFill="1" applyBorder="1" applyAlignment="1">
      <alignment horizontal="center"/>
    </xf>
    <xf numFmtId="3" fontId="7" fillId="0" borderId="1" xfId="0" applyNumberFormat="1" applyFont="1" applyFill="1" applyBorder="1" applyAlignment="1">
      <alignment vertical="top"/>
    </xf>
    <xf numFmtId="165" fontId="7" fillId="0" borderId="32" xfId="0" applyNumberFormat="1" applyFont="1" applyFill="1" applyBorder="1"/>
    <xf numFmtId="165" fontId="7" fillId="0" borderId="1" xfId="0" applyNumberFormat="1" applyFont="1" applyFill="1" applyBorder="1"/>
    <xf numFmtId="3" fontId="12" fillId="0" borderId="1" xfId="0" applyNumberFormat="1" applyFont="1" applyFill="1" applyBorder="1" applyAlignment="1">
      <alignment vertical="top"/>
    </xf>
    <xf numFmtId="2" fontId="7" fillId="0" borderId="32" xfId="0" applyNumberFormat="1" applyFont="1" applyFill="1" applyBorder="1"/>
    <xf numFmtId="0" fontId="4" fillId="8" borderId="8" xfId="0" applyNumberFormat="1" applyFont="1" applyFill="1" applyBorder="1" applyAlignment="1">
      <alignment horizontal="center" vertical="center"/>
    </xf>
    <xf numFmtId="0" fontId="10" fillId="0" borderId="5" xfId="0" applyFont="1" applyFill="1" applyBorder="1" applyAlignment="1">
      <alignment horizontal="justify" vertical="top" wrapText="1"/>
    </xf>
    <xf numFmtId="0" fontId="7" fillId="5" borderId="5" xfId="0" applyFont="1" applyFill="1" applyBorder="1"/>
    <xf numFmtId="165" fontId="12" fillId="4" borderId="14" xfId="0" applyNumberFormat="1" applyFont="1" applyFill="1" applyBorder="1" applyAlignment="1">
      <alignment vertical="top"/>
    </xf>
    <xf numFmtId="0" fontId="7" fillId="0" borderId="0" xfId="0" applyFont="1" applyFill="1"/>
    <xf numFmtId="3" fontId="7" fillId="0" borderId="5" xfId="0" applyNumberFormat="1" applyFont="1" applyFill="1" applyBorder="1" applyAlignment="1">
      <alignment vertical="top"/>
    </xf>
    <xf numFmtId="3" fontId="7" fillId="0" borderId="9" xfId="0" applyNumberFormat="1" applyFont="1" applyFill="1" applyBorder="1" applyAlignment="1">
      <alignment vertical="top"/>
    </xf>
    <xf numFmtId="3" fontId="7" fillId="5" borderId="9" xfId="0" applyNumberFormat="1" applyFont="1" applyFill="1" applyBorder="1" applyAlignment="1">
      <alignment vertical="top"/>
    </xf>
    <xf numFmtId="0" fontId="7" fillId="0" borderId="9" xfId="0" applyFont="1" applyFill="1" applyBorder="1" applyAlignment="1">
      <alignment horizontal="center" vertical="top"/>
    </xf>
    <xf numFmtId="165" fontId="7" fillId="0" borderId="1" xfId="0" applyNumberFormat="1" applyFont="1" applyFill="1" applyBorder="1" applyAlignment="1">
      <alignment vertical="top"/>
    </xf>
    <xf numFmtId="0" fontId="7" fillId="0" borderId="12" xfId="0" applyFont="1" applyFill="1" applyBorder="1" applyAlignment="1">
      <alignment horizontal="center" vertical="top"/>
    </xf>
    <xf numFmtId="164" fontId="7" fillId="0" borderId="13" xfId="0" applyNumberFormat="1" applyFont="1" applyFill="1" applyBorder="1" applyAlignment="1">
      <alignment horizontal="center" vertical="top"/>
    </xf>
    <xf numFmtId="49" fontId="7" fillId="0" borderId="31" xfId="0" applyNumberFormat="1" applyFont="1" applyFill="1" applyBorder="1" applyAlignment="1">
      <alignment horizontal="center" vertical="center"/>
    </xf>
    <xf numFmtId="0" fontId="7" fillId="0" borderId="24" xfId="0" applyFont="1" applyFill="1" applyBorder="1" applyAlignment="1">
      <alignment horizontal="center" vertical="top"/>
    </xf>
    <xf numFmtId="0" fontId="7" fillId="0" borderId="23" xfId="0" applyFont="1" applyFill="1" applyBorder="1" applyAlignment="1">
      <alignment horizontal="center" vertical="top" wrapText="1"/>
    </xf>
    <xf numFmtId="0" fontId="7" fillId="0" borderId="23" xfId="0" applyFont="1" applyFill="1" applyBorder="1" applyAlignment="1">
      <alignment horizontal="center" vertical="top"/>
    </xf>
    <xf numFmtId="0" fontId="7" fillId="0" borderId="21" xfId="0" applyFont="1" applyFill="1" applyBorder="1" applyAlignment="1">
      <alignment horizontal="center" vertical="top"/>
    </xf>
    <xf numFmtId="0" fontId="7" fillId="3" borderId="23" xfId="0" applyFont="1" applyFill="1" applyBorder="1" applyAlignment="1">
      <alignment horizontal="center" vertical="top"/>
    </xf>
    <xf numFmtId="164" fontId="7" fillId="0" borderId="33" xfId="0" applyNumberFormat="1" applyFont="1" applyFill="1" applyBorder="1" applyAlignment="1">
      <alignment horizontal="center" vertical="top"/>
    </xf>
    <xf numFmtId="0" fontId="7" fillId="0" borderId="0" xfId="0" applyFont="1" applyFill="1"/>
    <xf numFmtId="164" fontId="7" fillId="0" borderId="16" xfId="0" applyNumberFormat="1" applyFont="1" applyFill="1" applyBorder="1" applyAlignment="1">
      <alignment horizontal="center" vertical="top"/>
    </xf>
    <xf numFmtId="164" fontId="7" fillId="0" borderId="5" xfId="0" applyNumberFormat="1" applyFont="1" applyFill="1" applyBorder="1" applyAlignment="1">
      <alignment horizontal="center" vertical="top"/>
    </xf>
    <xf numFmtId="3" fontId="7" fillId="0" borderId="5" xfId="0" applyNumberFormat="1" applyFont="1" applyFill="1" applyBorder="1" applyAlignment="1">
      <alignment vertical="top"/>
    </xf>
    <xf numFmtId="3" fontId="7" fillId="5" borderId="9" xfId="0" applyNumberFormat="1" applyFont="1" applyFill="1" applyBorder="1" applyAlignment="1">
      <alignment vertical="top"/>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3" borderId="9" xfId="0" applyFont="1" applyFill="1" applyBorder="1" applyAlignment="1">
      <alignment horizontal="center" vertical="top"/>
    </xf>
    <xf numFmtId="0" fontId="7" fillId="0" borderId="10" xfId="0" applyFont="1" applyFill="1" applyBorder="1" applyAlignment="1">
      <alignment horizontal="center" vertical="top"/>
    </xf>
    <xf numFmtId="0" fontId="7" fillId="0" borderId="11" xfId="0" applyFont="1" applyFill="1" applyBorder="1" applyAlignment="1">
      <alignment horizontal="center" vertical="top"/>
    </xf>
    <xf numFmtId="0" fontId="7" fillId="0" borderId="15" xfId="0" applyFont="1" applyFill="1" applyBorder="1" applyAlignment="1">
      <alignment horizontal="center" vertical="top"/>
    </xf>
    <xf numFmtId="0" fontId="7" fillId="0" borderId="16" xfId="0" applyFont="1" applyFill="1" applyBorder="1" applyAlignment="1">
      <alignment horizontal="center" vertical="top"/>
    </xf>
    <xf numFmtId="0" fontId="7" fillId="0" borderId="18" xfId="0" applyFont="1" applyFill="1" applyBorder="1" applyAlignment="1">
      <alignment horizontal="center" vertical="top"/>
    </xf>
    <xf numFmtId="0" fontId="7" fillId="0" borderId="19" xfId="0" applyFont="1" applyFill="1" applyBorder="1" applyAlignment="1">
      <alignment horizontal="center" vertical="top"/>
    </xf>
    <xf numFmtId="49" fontId="7" fillId="0" borderId="37" xfId="0" applyNumberFormat="1" applyFont="1" applyFill="1" applyBorder="1" applyAlignment="1">
      <alignment horizontal="center"/>
    </xf>
    <xf numFmtId="49" fontId="7" fillId="0" borderId="36" xfId="0" applyNumberFormat="1" applyFont="1" applyFill="1" applyBorder="1" applyAlignment="1">
      <alignment horizontal="center" vertical="center"/>
    </xf>
    <xf numFmtId="49" fontId="7" fillId="0" borderId="37" xfId="0" applyNumberFormat="1" applyFont="1" applyFill="1" applyBorder="1" applyAlignment="1">
      <alignment horizontal="center" vertical="center"/>
    </xf>
    <xf numFmtId="3" fontId="16" fillId="0" borderId="0" xfId="0" applyNumberFormat="1" applyFont="1" applyFill="1"/>
    <xf numFmtId="164" fontId="7" fillId="0" borderId="1" xfId="0" applyNumberFormat="1" applyFont="1" applyFill="1" applyBorder="1" applyAlignment="1">
      <alignment horizontal="center" vertical="top"/>
    </xf>
    <xf numFmtId="164" fontId="7" fillId="0" borderId="29" xfId="0" applyNumberFormat="1" applyFont="1" applyFill="1" applyBorder="1" applyAlignment="1">
      <alignment horizontal="center" vertical="top"/>
    </xf>
    <xf numFmtId="2" fontId="7" fillId="0" borderId="0" xfId="0" applyNumberFormat="1" applyFont="1" applyFill="1" applyBorder="1"/>
    <xf numFmtId="3" fontId="7" fillId="0" borderId="0" xfId="0" applyNumberFormat="1" applyFont="1" applyFill="1" applyBorder="1" applyAlignment="1">
      <alignment vertical="top"/>
    </xf>
    <xf numFmtId="165" fontId="7" fillId="0" borderId="22" xfId="0" applyNumberFormat="1" applyFont="1" applyFill="1" applyBorder="1"/>
    <xf numFmtId="3" fontId="12" fillId="0" borderId="0" xfId="0" applyNumberFormat="1" applyFont="1" applyFill="1" applyBorder="1" applyAlignment="1">
      <alignment vertical="top"/>
    </xf>
    <xf numFmtId="2" fontId="7" fillId="0" borderId="11" xfId="0" applyNumberFormat="1" applyFont="1" applyFill="1" applyBorder="1"/>
    <xf numFmtId="3" fontId="7" fillId="0" borderId="16" xfId="0" applyNumberFormat="1" applyFont="1" applyFill="1" applyBorder="1" applyAlignment="1">
      <alignment vertical="top"/>
    </xf>
    <xf numFmtId="165" fontId="12" fillId="0" borderId="11" xfId="0" applyNumberFormat="1" applyFont="1" applyFill="1" applyBorder="1" applyAlignment="1">
      <alignment vertical="top"/>
    </xf>
    <xf numFmtId="165" fontId="11" fillId="3" borderId="16" xfId="0" applyNumberFormat="1" applyFont="1" applyFill="1" applyBorder="1" applyAlignment="1">
      <alignment horizontal="right" vertical="top"/>
    </xf>
    <xf numFmtId="165" fontId="11" fillId="0" borderId="16" xfId="0" applyNumberFormat="1" applyFont="1" applyFill="1" applyBorder="1" applyAlignment="1">
      <alignment horizontal="right" vertical="top"/>
    </xf>
    <xf numFmtId="165" fontId="7" fillId="0" borderId="19" xfId="0" applyNumberFormat="1" applyFont="1" applyFill="1" applyBorder="1"/>
    <xf numFmtId="165" fontId="7" fillId="0" borderId="11" xfId="0" applyNumberFormat="1" applyFont="1" applyFill="1" applyBorder="1"/>
    <xf numFmtId="165" fontId="7" fillId="0" borderId="16" xfId="0" applyNumberFormat="1" applyFont="1" applyFill="1" applyBorder="1" applyAlignment="1">
      <alignment vertical="top"/>
    </xf>
    <xf numFmtId="165" fontId="7" fillId="0" borderId="19" xfId="0" applyNumberFormat="1" applyFont="1" applyFill="1" applyBorder="1" applyAlignment="1">
      <alignment vertical="top"/>
    </xf>
    <xf numFmtId="0" fontId="7" fillId="0" borderId="4" xfId="0" applyFont="1" applyFill="1" applyBorder="1" applyAlignment="1">
      <alignment wrapText="1"/>
    </xf>
    <xf numFmtId="49" fontId="7" fillId="0" borderId="8" xfId="0" applyNumberFormat="1" applyFont="1" applyFill="1" applyBorder="1" applyAlignment="1">
      <alignment horizontal="center" wrapText="1"/>
    </xf>
    <xf numFmtId="0" fontId="10" fillId="0" borderId="13" xfId="0" applyFont="1" applyFill="1" applyBorder="1" applyAlignment="1">
      <alignment horizontal="right" vertical="top" wrapText="1"/>
    </xf>
    <xf numFmtId="0" fontId="7" fillId="0" borderId="6" xfId="0" applyFont="1" applyFill="1" applyBorder="1" applyAlignment="1">
      <alignment horizontal="justify" vertical="top" wrapText="1"/>
    </xf>
    <xf numFmtId="0" fontId="7" fillId="0" borderId="0" xfId="0" applyFont="1" applyFill="1" applyAlignment="1">
      <alignment wrapText="1"/>
    </xf>
    <xf numFmtId="0" fontId="10" fillId="0" borderId="8" xfId="0" applyFont="1" applyBorder="1" applyAlignment="1">
      <alignment horizontal="right" vertical="top"/>
    </xf>
    <xf numFmtId="165" fontId="12" fillId="11" borderId="8" xfId="0" applyNumberFormat="1" applyFont="1" applyFill="1" applyBorder="1" applyAlignment="1">
      <alignment vertical="top"/>
    </xf>
    <xf numFmtId="0" fontId="19" fillId="0" borderId="0" xfId="2" applyAlignment="1">
      <alignment vertical="top" wrapText="1"/>
    </xf>
    <xf numFmtId="49" fontId="19" fillId="0" borderId="0" xfId="2" applyNumberFormat="1" applyAlignment="1">
      <alignment vertical="top" wrapText="1"/>
    </xf>
    <xf numFmtId="49" fontId="19" fillId="0" borderId="0" xfId="2" applyNumberFormat="1" applyAlignment="1">
      <alignment horizontal="center" vertical="top" wrapText="1"/>
    </xf>
    <xf numFmtId="0" fontId="19" fillId="0" borderId="3" xfId="2" applyBorder="1" applyAlignment="1">
      <alignment vertical="top" wrapText="1"/>
    </xf>
    <xf numFmtId="49" fontId="19" fillId="0" borderId="3" xfId="2" applyNumberFormat="1" applyBorder="1" applyAlignment="1">
      <alignment horizontal="center" vertical="top" wrapText="1"/>
    </xf>
    <xf numFmtId="49" fontId="19" fillId="0" borderId="2" xfId="2" applyNumberFormat="1" applyBorder="1" applyAlignment="1">
      <alignment horizontal="center" vertical="top" wrapText="1"/>
    </xf>
    <xf numFmtId="49" fontId="0" fillId="0" borderId="0" xfId="0" applyNumberFormat="1" applyAlignment="1">
      <alignment vertical="top" wrapText="1"/>
    </xf>
    <xf numFmtId="0" fontId="0" fillId="0" borderId="3" xfId="0" applyBorder="1" applyAlignment="1">
      <alignment vertical="top" wrapText="1"/>
    </xf>
    <xf numFmtId="49" fontId="0" fillId="5" borderId="3" xfId="0" applyNumberFormat="1" applyFill="1" applyBorder="1" applyAlignment="1">
      <alignment horizontal="center" vertical="top" wrapText="1"/>
    </xf>
    <xf numFmtId="49" fontId="4" fillId="0" borderId="2" xfId="0" applyNumberFormat="1" applyFont="1" applyBorder="1" applyAlignment="1">
      <alignment horizontal="center" vertical="top" wrapText="1"/>
    </xf>
    <xf numFmtId="0" fontId="0" fillId="0" borderId="38" xfId="0" applyBorder="1" applyAlignment="1">
      <alignment vertical="top" wrapText="1"/>
    </xf>
    <xf numFmtId="49" fontId="0" fillId="0" borderId="38" xfId="0" applyNumberFormat="1" applyBorder="1" applyAlignment="1">
      <alignment horizontal="center" vertical="top" wrapText="1"/>
    </xf>
    <xf numFmtId="49" fontId="0" fillId="0" borderId="39" xfId="0" applyNumberFormat="1" applyBorder="1" applyAlignment="1">
      <alignment horizontal="center" vertical="top" wrapText="1"/>
    </xf>
    <xf numFmtId="49" fontId="0" fillId="0" borderId="2" xfId="0" applyNumberFormat="1" applyBorder="1" applyAlignment="1">
      <alignment horizontal="center" vertical="top" wrapText="1"/>
    </xf>
    <xf numFmtId="49" fontId="0" fillId="0" borderId="3" xfId="0" applyNumberFormat="1" applyBorder="1" applyAlignment="1">
      <alignment horizontal="center" vertical="top" wrapText="1"/>
    </xf>
    <xf numFmtId="49" fontId="0" fillId="5" borderId="38" xfId="0" applyNumberFormat="1" applyFill="1" applyBorder="1" applyAlignment="1">
      <alignment horizontal="center" vertical="top" wrapText="1"/>
    </xf>
    <xf numFmtId="0" fontId="0" fillId="0" borderId="40" xfId="0" applyBorder="1" applyAlignment="1">
      <alignment vertical="top" wrapText="1"/>
    </xf>
    <xf numFmtId="49" fontId="0" fillId="0" borderId="40" xfId="0" applyNumberFormat="1" applyBorder="1" applyAlignment="1">
      <alignment horizontal="center" vertical="top" wrapText="1"/>
    </xf>
    <xf numFmtId="49" fontId="0" fillId="0" borderId="41" xfId="0" applyNumberFormat="1" applyBorder="1" applyAlignment="1">
      <alignment horizontal="center" vertical="top" wrapText="1"/>
    </xf>
    <xf numFmtId="0" fontId="0" fillId="0" borderId="42" xfId="0" applyBorder="1" applyAlignment="1">
      <alignment vertical="top" wrapText="1"/>
    </xf>
    <xf numFmtId="49" fontId="0" fillId="0" borderId="42" xfId="0" applyNumberFormat="1" applyBorder="1" applyAlignment="1">
      <alignment horizontal="center" vertical="top" wrapText="1"/>
    </xf>
    <xf numFmtId="49" fontId="0" fillId="0" borderId="43" xfId="0" applyNumberFormat="1" applyBorder="1" applyAlignment="1">
      <alignment horizontal="center" vertical="top" wrapText="1"/>
    </xf>
    <xf numFmtId="49" fontId="4" fillId="5" borderId="3" xfId="2" applyNumberFormat="1" applyFont="1" applyFill="1" applyBorder="1" applyAlignment="1">
      <alignment horizontal="center" vertical="top" wrapText="1"/>
    </xf>
    <xf numFmtId="0" fontId="19" fillId="0" borderId="38" xfId="2" applyBorder="1" applyAlignment="1">
      <alignment vertical="top" wrapText="1"/>
    </xf>
    <xf numFmtId="49" fontId="4" fillId="0" borderId="38" xfId="2" applyNumberFormat="1" applyFont="1" applyBorder="1" applyAlignment="1">
      <alignment horizontal="center" vertical="top" wrapText="1"/>
    </xf>
    <xf numFmtId="49" fontId="4" fillId="0" borderId="39" xfId="2" applyNumberFormat="1" applyFont="1" applyBorder="1" applyAlignment="1">
      <alignment horizontal="center" vertical="top" wrapText="1"/>
    </xf>
    <xf numFmtId="49" fontId="19" fillId="0" borderId="39" xfId="2" applyNumberFormat="1" applyBorder="1" applyAlignment="1">
      <alignment horizontal="center" vertical="top" wrapText="1"/>
    </xf>
    <xf numFmtId="49" fontId="4" fillId="0" borderId="3" xfId="2" applyNumberFormat="1" applyFont="1" applyBorder="1" applyAlignment="1">
      <alignment horizontal="center" vertical="top" wrapText="1"/>
    </xf>
    <xf numFmtId="49" fontId="4" fillId="0" borderId="2" xfId="2" applyNumberFormat="1" applyFont="1" applyBorder="1" applyAlignment="1">
      <alignment horizontal="center" vertical="top" wrapText="1"/>
    </xf>
    <xf numFmtId="49" fontId="4" fillId="5" borderId="38" xfId="2" applyNumberFormat="1" applyFont="1" applyFill="1" applyBorder="1" applyAlignment="1">
      <alignment horizontal="center" vertical="top" wrapText="1"/>
    </xf>
    <xf numFmtId="0" fontId="19" fillId="0" borderId="40" xfId="2" applyBorder="1" applyAlignment="1">
      <alignment vertical="top" wrapText="1"/>
    </xf>
    <xf numFmtId="49" fontId="4" fillId="0" borderId="40" xfId="2" applyNumberFormat="1" applyFont="1" applyBorder="1" applyAlignment="1">
      <alignment horizontal="center" vertical="top" wrapText="1"/>
    </xf>
    <xf numFmtId="49" fontId="4" fillId="0" borderId="41" xfId="2" applyNumberFormat="1" applyFont="1" applyBorder="1" applyAlignment="1">
      <alignment horizontal="center" vertical="top" wrapText="1"/>
    </xf>
    <xf numFmtId="0" fontId="19" fillId="0" borderId="42" xfId="2" applyBorder="1" applyAlignment="1">
      <alignment vertical="top" wrapText="1"/>
    </xf>
    <xf numFmtId="49" fontId="4" fillId="0" borderId="42" xfId="2" applyNumberFormat="1" applyFont="1" applyBorder="1" applyAlignment="1">
      <alignment horizontal="center" vertical="top" wrapText="1"/>
    </xf>
    <xf numFmtId="49" fontId="4" fillId="0" borderId="43" xfId="2" applyNumberFormat="1" applyFont="1" applyBorder="1" applyAlignment="1">
      <alignment horizontal="center" vertical="top" wrapText="1"/>
    </xf>
    <xf numFmtId="0" fontId="19" fillId="0" borderId="0" xfId="2" applyAlignment="1">
      <alignment vertical="center" wrapText="1"/>
    </xf>
    <xf numFmtId="0" fontId="4" fillId="0" borderId="42" xfId="2" applyFont="1" applyBorder="1" applyAlignment="1">
      <alignment vertical="center" wrapText="1"/>
    </xf>
    <xf numFmtId="0" fontId="7" fillId="0" borderId="44" xfId="0" applyFont="1" applyFill="1" applyBorder="1"/>
    <xf numFmtId="49" fontId="19" fillId="0" borderId="1" xfId="2" applyNumberFormat="1" applyFont="1" applyBorder="1" applyAlignment="1">
      <alignment horizontal="center" wrapText="1"/>
    </xf>
    <xf numFmtId="49" fontId="19" fillId="0" borderId="0" xfId="2" applyNumberFormat="1" applyFont="1" applyBorder="1" applyAlignment="1">
      <alignment horizontal="center" wrapText="1"/>
    </xf>
    <xf numFmtId="0" fontId="7" fillId="8" borderId="18" xfId="0" applyFont="1" applyFill="1" applyBorder="1" applyAlignment="1">
      <alignment horizontal="center" vertical="center" textRotation="90" wrapText="1"/>
    </xf>
    <xf numFmtId="0" fontId="7" fillId="8" borderId="19" xfId="0" applyFont="1" applyFill="1" applyBorder="1" applyAlignment="1">
      <alignment horizontal="center" vertical="center" textRotation="90" wrapText="1"/>
    </xf>
    <xf numFmtId="49" fontId="19" fillId="0" borderId="23" xfId="2" applyNumberFormat="1" applyFont="1" applyBorder="1" applyAlignment="1">
      <alignment horizontal="center" wrapText="1"/>
    </xf>
    <xf numFmtId="165" fontId="7" fillId="0" borderId="29" xfId="0" applyNumberFormat="1" applyFont="1" applyFill="1" applyBorder="1"/>
    <xf numFmtId="165" fontId="7" fillId="3" borderId="1" xfId="0" applyNumberFormat="1" applyFont="1" applyFill="1" applyBorder="1"/>
    <xf numFmtId="0" fontId="7" fillId="0" borderId="1" xfId="0" applyFont="1" applyFill="1" applyBorder="1"/>
    <xf numFmtId="165" fontId="11" fillId="0" borderId="0" xfId="0" applyNumberFormat="1" applyFont="1" applyFill="1" applyBorder="1" applyAlignment="1">
      <alignment horizontal="right" vertical="top"/>
    </xf>
    <xf numFmtId="0" fontId="7" fillId="3" borderId="7" xfId="0" applyFont="1" applyFill="1" applyBorder="1"/>
    <xf numFmtId="165" fontId="11" fillId="3" borderId="0" xfId="0" applyNumberFormat="1" applyFont="1" applyFill="1" applyBorder="1" applyAlignment="1">
      <alignment horizontal="right" vertical="top"/>
    </xf>
    <xf numFmtId="0" fontId="7" fillId="0" borderId="14" xfId="0" applyFont="1" applyFill="1" applyBorder="1" applyAlignment="1">
      <alignment horizontal="justify" vertical="top" wrapText="1"/>
    </xf>
    <xf numFmtId="0" fontId="7" fillId="0" borderId="14" xfId="0" applyFont="1" applyFill="1" applyBorder="1" applyAlignment="1">
      <alignment horizontal="center" vertical="top"/>
    </xf>
    <xf numFmtId="0" fontId="7" fillId="0" borderId="45" xfId="0" applyFont="1" applyFill="1" applyBorder="1"/>
    <xf numFmtId="165" fontId="12" fillId="0" borderId="14" xfId="0" applyNumberFormat="1" applyFont="1" applyFill="1" applyBorder="1" applyAlignment="1">
      <alignment vertical="top"/>
    </xf>
    <xf numFmtId="165" fontId="11" fillId="3" borderId="9" xfId="0" applyNumberFormat="1" applyFont="1" applyFill="1" applyBorder="1" applyAlignment="1">
      <alignment horizontal="right" vertical="top"/>
    </xf>
    <xf numFmtId="165" fontId="11" fillId="0" borderId="9" xfId="0" applyNumberFormat="1" applyFont="1" applyFill="1" applyBorder="1" applyAlignment="1">
      <alignment horizontal="right" vertical="top"/>
    </xf>
    <xf numFmtId="165" fontId="7" fillId="0" borderId="7" xfId="0" applyNumberFormat="1" applyFont="1" applyFill="1" applyBorder="1"/>
    <xf numFmtId="165" fontId="11" fillId="3" borderId="5" xfId="0" applyNumberFormat="1" applyFont="1" applyFill="1" applyBorder="1" applyAlignment="1">
      <alignment horizontal="right" vertical="top"/>
    </xf>
    <xf numFmtId="165" fontId="11" fillId="0" borderId="5" xfId="0" applyNumberFormat="1" applyFont="1" applyFill="1" applyBorder="1" applyAlignment="1">
      <alignment horizontal="right" vertical="top"/>
    </xf>
    <xf numFmtId="165" fontId="7" fillId="0" borderId="6" xfId="0" applyNumberFormat="1" applyFont="1" applyFill="1" applyBorder="1"/>
    <xf numFmtId="0" fontId="7" fillId="0" borderId="4" xfId="0" applyFont="1" applyFill="1" applyBorder="1" applyAlignment="1">
      <alignment horizontal="center"/>
    </xf>
    <xf numFmtId="0" fontId="7" fillId="0" borderId="0" xfId="0" applyFont="1" applyFill="1" applyBorder="1" applyAlignment="1">
      <alignment horizontal="center"/>
    </xf>
    <xf numFmtId="0" fontId="7" fillId="0" borderId="22" xfId="0" applyFont="1" applyFill="1" applyBorder="1" applyAlignment="1">
      <alignment horizontal="center"/>
    </xf>
    <xf numFmtId="0" fontId="7" fillId="0" borderId="0" xfId="0" applyFont="1" applyFill="1" applyAlignment="1">
      <alignment horizontal="center"/>
    </xf>
    <xf numFmtId="0" fontId="7" fillId="0" borderId="4" xfId="0" applyFont="1" applyFill="1" applyBorder="1" applyAlignment="1">
      <alignment horizontal="center" vertical="top"/>
    </xf>
    <xf numFmtId="0" fontId="7" fillId="0" borderId="22" xfId="0" applyFont="1" applyFill="1" applyBorder="1" applyAlignment="1">
      <alignment horizontal="center" vertical="top"/>
    </xf>
    <xf numFmtId="0" fontId="7" fillId="0" borderId="0" xfId="0" applyFont="1" applyFill="1" applyAlignment="1">
      <alignment horizontal="center" vertical="top"/>
    </xf>
    <xf numFmtId="164" fontId="7" fillId="0" borderId="14" xfId="0" applyNumberFormat="1" applyFont="1" applyFill="1" applyBorder="1" applyAlignment="1">
      <alignment horizontal="center" vertical="top"/>
    </xf>
    <xf numFmtId="164" fontId="7" fillId="0" borderId="9" xfId="0" applyNumberFormat="1" applyFont="1" applyFill="1" applyBorder="1" applyAlignment="1">
      <alignment horizontal="center" vertical="top"/>
    </xf>
    <xf numFmtId="164" fontId="7" fillId="0" borderId="7" xfId="0" applyNumberFormat="1" applyFont="1" applyFill="1" applyBorder="1" applyAlignment="1">
      <alignment horizontal="center" vertical="top"/>
    </xf>
    <xf numFmtId="49" fontId="7" fillId="0" borderId="47" xfId="0" applyNumberFormat="1" applyFont="1" applyFill="1" applyBorder="1" applyAlignment="1">
      <alignment horizontal="center"/>
    </xf>
    <xf numFmtId="49" fontId="7" fillId="0" borderId="8" xfId="0" applyNumberFormat="1" applyFont="1" applyFill="1" applyBorder="1" applyAlignment="1">
      <alignment horizontal="center" vertical="center"/>
    </xf>
    <xf numFmtId="166" fontId="7" fillId="0" borderId="9" xfId="0" applyNumberFormat="1" applyFont="1" applyFill="1" applyBorder="1" applyAlignment="1">
      <alignment horizontal="center" vertical="top"/>
    </xf>
    <xf numFmtId="49" fontId="2" fillId="0" borderId="9" xfId="3" applyNumberFormat="1" applyFont="1" applyBorder="1" applyAlignment="1">
      <alignment horizontal="center" vertical="top"/>
    </xf>
    <xf numFmtId="166" fontId="7" fillId="0" borderId="14" xfId="0" applyNumberFormat="1" applyFont="1" applyFill="1" applyBorder="1" applyAlignment="1">
      <alignment horizontal="center" vertical="top"/>
    </xf>
    <xf numFmtId="49" fontId="2" fillId="0" borderId="14" xfId="3" applyNumberFormat="1" applyFont="1" applyBorder="1" applyAlignment="1">
      <alignment horizontal="center" vertical="top"/>
    </xf>
    <xf numFmtId="49" fontId="19" fillId="0" borderId="1" xfId="2" applyNumberFormat="1" applyFont="1" applyFill="1" applyBorder="1" applyAlignment="1">
      <alignment horizontal="center" wrapText="1"/>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4" borderId="8" xfId="0" applyFont="1" applyFill="1" applyBorder="1"/>
    <xf numFmtId="0" fontId="0" fillId="0" borderId="8" xfId="0" applyBorder="1"/>
    <xf numFmtId="3" fontId="0" fillId="0" borderId="55" xfId="0" applyNumberFormat="1" applyBorder="1"/>
    <xf numFmtId="0" fontId="0" fillId="0" borderId="51" xfId="0" applyBorder="1"/>
    <xf numFmtId="3" fontId="0" fillId="0" borderId="51" xfId="0" applyNumberFormat="1" applyBorder="1"/>
    <xf numFmtId="0" fontId="4" fillId="15" borderId="25" xfId="0" applyFont="1" applyFill="1" applyBorder="1" applyAlignment="1">
      <alignment horizontal="center" vertical="center" wrapText="1"/>
    </xf>
    <xf numFmtId="0" fontId="0" fillId="15" borderId="46" xfId="0" applyFill="1" applyBorder="1" applyAlignment="1">
      <alignment horizontal="center"/>
    </xf>
    <xf numFmtId="0" fontId="27" fillId="15" borderId="46" xfId="0" applyFont="1" applyFill="1" applyBorder="1" applyAlignment="1">
      <alignment horizontal="center"/>
    </xf>
    <xf numFmtId="0" fontId="0" fillId="15" borderId="54" xfId="0" applyFill="1" applyBorder="1" applyAlignment="1">
      <alignment horizontal="center"/>
    </xf>
    <xf numFmtId="0" fontId="0" fillId="15" borderId="44" xfId="0" applyFill="1" applyBorder="1" applyAlignment="1">
      <alignment horizontal="center"/>
    </xf>
    <xf numFmtId="0" fontId="27" fillId="15" borderId="42" xfId="0" applyFont="1" applyFill="1" applyBorder="1" applyAlignment="1">
      <alignment horizontal="center"/>
    </xf>
    <xf numFmtId="0" fontId="0" fillId="15" borderId="40" xfId="0" applyFill="1" applyBorder="1" applyAlignment="1">
      <alignment horizontal="center"/>
    </xf>
    <xf numFmtId="0" fontId="0" fillId="15" borderId="42" xfId="0" applyFill="1" applyBorder="1" applyAlignment="1">
      <alignment horizontal="center"/>
    </xf>
    <xf numFmtId="49" fontId="0" fillId="0" borderId="54" xfId="0" applyNumberFormat="1" applyBorder="1" applyAlignment="1">
      <alignment horizontal="center" vertical="center"/>
    </xf>
    <xf numFmtId="49" fontId="0" fillId="15" borderId="36" xfId="0" applyNumberFormat="1" applyFill="1" applyBorder="1" applyAlignment="1">
      <alignment horizontal="center" vertical="center"/>
    </xf>
    <xf numFmtId="49" fontId="0" fillId="15" borderId="37" xfId="0" applyNumberFormat="1" applyFill="1" applyBorder="1" applyAlignment="1">
      <alignment horizontal="center" vertical="center"/>
    </xf>
    <xf numFmtId="0" fontId="0" fillId="15" borderId="6" xfId="0" applyFill="1" applyBorder="1"/>
    <xf numFmtId="3" fontId="6" fillId="15" borderId="7" xfId="0" applyNumberFormat="1" applyFont="1" applyFill="1" applyBorder="1"/>
    <xf numFmtId="0" fontId="0" fillId="0" borderId="5" xfId="0" applyBorder="1"/>
    <xf numFmtId="0" fontId="26" fillId="0" borderId="23" xfId="0" applyFont="1" applyBorder="1" applyAlignment="1">
      <alignment horizontal="center" vertical="center" wrapText="1"/>
    </xf>
    <xf numFmtId="49" fontId="0" fillId="0" borderId="35" xfId="0" applyNumberFormat="1" applyBorder="1" applyAlignment="1">
      <alignment horizontal="center" vertical="center"/>
    </xf>
    <xf numFmtId="49" fontId="0" fillId="0" borderId="50" xfId="0" applyNumberFormat="1" applyBorder="1" applyAlignment="1">
      <alignment horizontal="center" vertical="center"/>
    </xf>
    <xf numFmtId="49" fontId="27" fillId="0" borderId="50" xfId="0" applyNumberFormat="1" applyFont="1" applyBorder="1" applyAlignment="1">
      <alignment horizontal="center" vertical="center"/>
    </xf>
    <xf numFmtId="49" fontId="0" fillId="0" borderId="34" xfId="0" applyNumberFormat="1" applyBorder="1" applyAlignment="1">
      <alignment horizontal="center" vertical="center"/>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4" fillId="11" borderId="36" xfId="0" applyFont="1" applyFill="1" applyBorder="1" applyAlignment="1">
      <alignment horizontal="center" vertical="center" wrapText="1"/>
    </xf>
    <xf numFmtId="0" fontId="4" fillId="15" borderId="37" xfId="0" applyFont="1" applyFill="1" applyBorder="1" applyAlignment="1">
      <alignment horizontal="center" vertical="center" wrapText="1"/>
    </xf>
    <xf numFmtId="49" fontId="0" fillId="0" borderId="46" xfId="0" applyNumberFormat="1" applyBorder="1" applyAlignment="1">
      <alignment horizontal="center" vertical="center"/>
    </xf>
    <xf numFmtId="49" fontId="27" fillId="0" borderId="54" xfId="0" applyNumberFormat="1" applyFont="1" applyBorder="1" applyAlignment="1">
      <alignment horizontal="center" vertical="center"/>
    </xf>
    <xf numFmtId="49" fontId="0" fillId="0" borderId="44" xfId="0" applyNumberFormat="1" applyBorder="1" applyAlignment="1">
      <alignment horizontal="center" vertical="center"/>
    </xf>
    <xf numFmtId="0" fontId="0" fillId="0" borderId="57" xfId="0" applyBorder="1"/>
    <xf numFmtId="0" fontId="27" fillId="13" borderId="48" xfId="0" applyFont="1" applyFill="1" applyBorder="1"/>
    <xf numFmtId="0" fontId="0" fillId="0" borderId="48" xfId="0" applyBorder="1"/>
    <xf numFmtId="0" fontId="0" fillId="13" borderId="48" xfId="0" applyFill="1" applyBorder="1"/>
    <xf numFmtId="0" fontId="0" fillId="0" borderId="58" xfId="0" applyBorder="1"/>
    <xf numFmtId="0" fontId="0" fillId="15" borderId="59" xfId="0" applyFill="1" applyBorder="1" applyAlignment="1">
      <alignment horizontal="center"/>
    </xf>
    <xf numFmtId="0" fontId="0" fillId="15" borderId="60" xfId="0" applyFill="1" applyBorder="1" applyAlignment="1">
      <alignment horizontal="center"/>
    </xf>
    <xf numFmtId="0" fontId="0" fillId="15" borderId="27" xfId="0" applyFill="1" applyBorder="1" applyAlignment="1">
      <alignment horizontal="center"/>
    </xf>
    <xf numFmtId="0" fontId="27" fillId="15" borderId="27" xfId="0" applyFont="1" applyFill="1" applyBorder="1" applyAlignment="1">
      <alignment horizontal="center"/>
    </xf>
    <xf numFmtId="0" fontId="0" fillId="15" borderId="29" xfId="0" applyFill="1" applyBorder="1" applyAlignment="1">
      <alignment horizontal="center"/>
    </xf>
    <xf numFmtId="0" fontId="0" fillId="15" borderId="19" xfId="0" applyFill="1" applyBorder="1" applyAlignment="1">
      <alignment horizontal="center"/>
    </xf>
    <xf numFmtId="0" fontId="4" fillId="11" borderId="36" xfId="0" applyFont="1" applyFill="1" applyBorder="1" applyAlignment="1">
      <alignment horizontal="center" wrapText="1"/>
    </xf>
    <xf numFmtId="0" fontId="0" fillId="0" borderId="61" xfId="0" applyBorder="1"/>
    <xf numFmtId="0" fontId="27" fillId="0" borderId="48" xfId="0" applyFont="1" applyBorder="1"/>
    <xf numFmtId="0" fontId="0" fillId="15" borderId="53" xfId="0" applyFill="1" applyBorder="1" applyAlignment="1">
      <alignment horizontal="center"/>
    </xf>
    <xf numFmtId="0" fontId="0" fillId="15" borderId="28" xfId="0" applyFill="1" applyBorder="1" applyAlignment="1">
      <alignment horizontal="center"/>
    </xf>
    <xf numFmtId="0" fontId="27" fillId="11" borderId="15" xfId="0" applyFont="1" applyFill="1" applyBorder="1" applyAlignment="1">
      <alignment horizontal="center" vertical="top"/>
    </xf>
    <xf numFmtId="0" fontId="27" fillId="15" borderId="53" xfId="0" applyFont="1" applyFill="1" applyBorder="1" applyAlignment="1">
      <alignment horizontal="center"/>
    </xf>
    <xf numFmtId="0" fontId="0" fillId="11" borderId="15" xfId="0" applyFill="1" applyBorder="1" applyAlignment="1">
      <alignment horizontal="center" vertical="top"/>
    </xf>
    <xf numFmtId="3" fontId="0" fillId="0" borderId="50" xfId="0" applyNumberFormat="1" applyBorder="1" applyAlignment="1">
      <alignment horizontal="center"/>
    </xf>
    <xf numFmtId="3" fontId="0" fillId="0" borderId="54" xfId="0" applyNumberFormat="1" applyBorder="1" applyAlignment="1">
      <alignment horizontal="center"/>
    </xf>
    <xf numFmtId="3" fontId="27" fillId="0" borderId="50" xfId="0" applyNumberFormat="1" applyFont="1" applyBorder="1" applyAlignment="1">
      <alignment horizontal="center"/>
    </xf>
    <xf numFmtId="3" fontId="27" fillId="0" borderId="54" xfId="0" applyNumberFormat="1" applyFont="1" applyBorder="1" applyAlignment="1">
      <alignment horizontal="center"/>
    </xf>
    <xf numFmtId="0" fontId="4" fillId="14" borderId="26" xfId="0" applyFont="1" applyFill="1" applyBorder="1" applyAlignment="1">
      <alignment horizontal="center" vertical="center"/>
    </xf>
    <xf numFmtId="3" fontId="20" fillId="0" borderId="0" xfId="0" applyNumberFormat="1" applyFont="1" applyFill="1" applyBorder="1" applyAlignment="1">
      <alignment horizontal="center"/>
    </xf>
    <xf numFmtId="167" fontId="7" fillId="0" borderId="0" xfId="0" applyNumberFormat="1" applyFont="1" applyFill="1" applyBorder="1"/>
    <xf numFmtId="0" fontId="7" fillId="0" borderId="0" xfId="0" applyFont="1" applyFill="1" applyBorder="1" applyAlignment="1">
      <alignment wrapText="1"/>
    </xf>
    <xf numFmtId="0" fontId="7" fillId="0" borderId="45" xfId="0" applyFont="1" applyBorder="1"/>
    <xf numFmtId="0" fontId="7" fillId="0" borderId="0" xfId="0" applyFont="1"/>
    <xf numFmtId="0" fontId="7" fillId="0" borderId="44" xfId="0" applyFont="1" applyBorder="1"/>
    <xf numFmtId="0" fontId="7" fillId="0" borderId="41" xfId="0" applyFont="1" applyBorder="1"/>
    <xf numFmtId="0" fontId="7" fillId="0" borderId="1" xfId="0" applyFont="1" applyBorder="1"/>
    <xf numFmtId="0" fontId="7" fillId="0" borderId="2" xfId="0" applyFont="1" applyBorder="1"/>
    <xf numFmtId="0" fontId="7" fillId="0" borderId="1" xfId="0" applyFont="1" applyBorder="1" applyAlignment="1">
      <alignment horizontal="center"/>
    </xf>
    <xf numFmtId="0" fontId="7" fillId="0" borderId="46" xfId="0" applyFont="1" applyBorder="1" applyAlignment="1">
      <alignment horizontal="center"/>
    </xf>
    <xf numFmtId="0" fontId="7" fillId="0" borderId="39" xfId="0" applyFont="1" applyBorder="1"/>
    <xf numFmtId="0" fontId="20" fillId="2" borderId="42" xfId="0" applyFont="1" applyFill="1" applyBorder="1" applyAlignment="1">
      <alignment horizontal="center"/>
    </xf>
    <xf numFmtId="169" fontId="7" fillId="0" borderId="4" xfId="0" applyNumberFormat="1" applyFont="1" applyFill="1" applyBorder="1" applyAlignment="1">
      <alignment horizontal="center" vertical="top"/>
    </xf>
    <xf numFmtId="169" fontId="7" fillId="0" borderId="8" xfId="0" applyNumberFormat="1" applyFont="1" applyFill="1" applyBorder="1" applyAlignment="1">
      <alignment horizontal="center"/>
    </xf>
    <xf numFmtId="169" fontId="7" fillId="0" borderId="9" xfId="0" applyNumberFormat="1" applyFont="1" applyFill="1" applyBorder="1" applyAlignment="1">
      <alignment horizontal="center" vertical="top"/>
    </xf>
    <xf numFmtId="169" fontId="7" fillId="0" borderId="7" xfId="0" applyNumberFormat="1" applyFont="1" applyFill="1" applyBorder="1" applyAlignment="1">
      <alignment horizontal="center" vertical="top"/>
    </xf>
    <xf numFmtId="169" fontId="7" fillId="0" borderId="14" xfId="0" applyNumberFormat="1" applyFont="1" applyFill="1" applyBorder="1" applyAlignment="1">
      <alignment horizontal="center" vertical="top"/>
    </xf>
    <xf numFmtId="169" fontId="7" fillId="0" borderId="5" xfId="0" applyNumberFormat="1" applyFont="1" applyFill="1" applyBorder="1" applyAlignment="1">
      <alignment horizontal="center" vertical="top"/>
    </xf>
    <xf numFmtId="169" fontId="7" fillId="0" borderId="6" xfId="0" applyNumberFormat="1" applyFont="1" applyFill="1" applyBorder="1" applyAlignment="1">
      <alignment horizontal="center" vertical="top"/>
    </xf>
    <xf numFmtId="169" fontId="2" fillId="0" borderId="9" xfId="3" applyNumberFormat="1" applyFont="1" applyBorder="1" applyAlignment="1">
      <alignment horizontal="center" vertical="top"/>
    </xf>
    <xf numFmtId="169" fontId="2" fillId="0" borderId="14" xfId="3" applyNumberFormat="1" applyFont="1" applyBorder="1" applyAlignment="1">
      <alignment horizontal="center" vertical="top"/>
    </xf>
    <xf numFmtId="169" fontId="7" fillId="0" borderId="0" xfId="0" applyNumberFormat="1" applyFont="1" applyFill="1" applyBorder="1" applyAlignment="1">
      <alignment horizontal="center" vertical="top"/>
    </xf>
    <xf numFmtId="169" fontId="7" fillId="0" borderId="22" xfId="0" applyNumberFormat="1" applyFont="1" applyFill="1" applyBorder="1" applyAlignment="1">
      <alignment horizontal="center" vertical="top"/>
    </xf>
    <xf numFmtId="169" fontId="7" fillId="0" borderId="0" xfId="0" applyNumberFormat="1" applyFont="1" applyFill="1" applyAlignment="1">
      <alignment horizontal="center" vertical="top"/>
    </xf>
    <xf numFmtId="3" fontId="9" fillId="0" borderId="9" xfId="0" applyNumberFormat="1" applyFont="1" applyBorder="1" applyAlignment="1">
      <alignment horizontal="center" vertical="top"/>
    </xf>
    <xf numFmtId="49" fontId="7" fillId="0" borderId="0" xfId="0" applyNumberFormat="1" applyFont="1" applyFill="1" applyBorder="1" applyAlignment="1">
      <alignment horizontal="center"/>
    </xf>
    <xf numFmtId="3" fontId="12" fillId="6" borderId="14" xfId="0" applyNumberFormat="1" applyFont="1" applyFill="1" applyBorder="1" applyAlignment="1">
      <alignment vertical="top"/>
    </xf>
    <xf numFmtId="3" fontId="12" fillId="6" borderId="9" xfId="0" applyNumberFormat="1" applyFont="1" applyFill="1" applyBorder="1" applyAlignment="1">
      <alignment vertical="top"/>
    </xf>
    <xf numFmtId="0" fontId="5" fillId="0" borderId="0" xfId="0" applyFont="1" applyFill="1" applyBorder="1" applyAlignment="1">
      <alignment horizontal="center" wrapText="1"/>
    </xf>
    <xf numFmtId="2" fontId="7" fillId="0" borderId="14" xfId="0" applyNumberFormat="1" applyFont="1" applyFill="1" applyBorder="1"/>
    <xf numFmtId="0" fontId="7" fillId="5" borderId="23" xfId="0" applyFont="1" applyFill="1" applyBorder="1"/>
    <xf numFmtId="3" fontId="12" fillId="5" borderId="23" xfId="0" applyNumberFormat="1" applyFont="1" applyFill="1" applyBorder="1" applyAlignment="1">
      <alignment vertical="top"/>
    </xf>
    <xf numFmtId="0" fontId="7" fillId="5" borderId="21" xfId="0" applyFont="1" applyFill="1" applyBorder="1"/>
    <xf numFmtId="0" fontId="20" fillId="0" borderId="0" xfId="0" applyFont="1" applyFill="1" applyBorder="1" applyAlignment="1">
      <alignment horizontal="center"/>
    </xf>
    <xf numFmtId="0" fontId="26" fillId="0" borderId="30" xfId="0" applyFont="1" applyBorder="1" applyAlignment="1">
      <alignment horizontal="center" vertical="center" wrapText="1"/>
    </xf>
    <xf numFmtId="0" fontId="4" fillId="11" borderId="21" xfId="0" applyFont="1" applyFill="1" applyBorder="1" applyAlignment="1">
      <alignment horizontal="center" wrapText="1"/>
    </xf>
    <xf numFmtId="0" fontId="4" fillId="15" borderId="22" xfId="0" applyFont="1" applyFill="1" applyBorder="1" applyAlignment="1">
      <alignment horizontal="center" vertical="center" wrapText="1"/>
    </xf>
    <xf numFmtId="0" fontId="6" fillId="0" borderId="8" xfId="0" applyFont="1" applyBorder="1"/>
    <xf numFmtId="3" fontId="0" fillId="0" borderId="51" xfId="0" applyNumberFormat="1" applyFill="1" applyBorder="1"/>
    <xf numFmtId="3" fontId="0" fillId="0" borderId="56" xfId="0" applyNumberFormat="1" applyFill="1" applyBorder="1"/>
    <xf numFmtId="49" fontId="19" fillId="0" borderId="1" xfId="2" applyNumberFormat="1" applyBorder="1" applyAlignment="1">
      <alignment horizontal="center" wrapText="1"/>
    </xf>
    <xf numFmtId="4" fontId="7" fillId="3" borderId="0" xfId="0" applyNumberFormat="1" applyFont="1" applyFill="1"/>
    <xf numFmtId="3" fontId="7" fillId="0" borderId="29" xfId="0" applyNumberFormat="1" applyFont="1" applyFill="1" applyBorder="1" applyAlignment="1">
      <alignment vertical="top"/>
    </xf>
    <xf numFmtId="165" fontId="7" fillId="3" borderId="29" xfId="0" applyNumberFormat="1" applyFont="1" applyFill="1" applyBorder="1"/>
    <xf numFmtId="0" fontId="7" fillId="0" borderId="29" xfId="0" applyFont="1" applyFill="1" applyBorder="1"/>
    <xf numFmtId="3" fontId="7" fillId="0" borderId="32" xfId="0" applyNumberFormat="1" applyFont="1" applyFill="1" applyBorder="1" applyAlignment="1">
      <alignment vertical="top"/>
    </xf>
    <xf numFmtId="165" fontId="11" fillId="0" borderId="23" xfId="0" applyNumberFormat="1" applyFont="1" applyFill="1" applyBorder="1" applyAlignment="1">
      <alignment horizontal="right" vertical="top"/>
    </xf>
    <xf numFmtId="3" fontId="12" fillId="0" borderId="32" xfId="0" applyNumberFormat="1" applyFont="1" applyFill="1" applyBorder="1" applyAlignment="1">
      <alignment vertical="top"/>
    </xf>
    <xf numFmtId="0" fontId="7" fillId="0" borderId="32" xfId="0" applyFont="1" applyFill="1" applyBorder="1"/>
    <xf numFmtId="0" fontId="7" fillId="0" borderId="1" xfId="0" applyFont="1" applyFill="1" applyBorder="1" applyAlignment="1">
      <alignment horizontal="center"/>
    </xf>
    <xf numFmtId="2" fontId="7" fillId="0" borderId="12" xfId="0" applyNumberFormat="1" applyFont="1" applyFill="1" applyBorder="1"/>
    <xf numFmtId="49" fontId="7" fillId="3" borderId="31" xfId="0" applyNumberFormat="1" applyFont="1" applyFill="1" applyBorder="1" applyAlignment="1">
      <alignment horizontal="center" vertical="center"/>
    </xf>
    <xf numFmtId="0" fontId="7" fillId="3" borderId="21" xfId="0" applyFont="1" applyFill="1" applyBorder="1" applyAlignment="1">
      <alignment horizontal="center" vertical="top"/>
    </xf>
    <xf numFmtId="0" fontId="12" fillId="0" borderId="0" xfId="0" applyFont="1" applyFill="1" applyBorder="1"/>
    <xf numFmtId="0" fontId="12" fillId="0" borderId="22" xfId="0" applyFont="1" applyFill="1" applyBorder="1"/>
    <xf numFmtId="3" fontId="12" fillId="5" borderId="24" xfId="0" applyNumberFormat="1" applyFont="1" applyFill="1" applyBorder="1" applyAlignment="1">
      <alignment vertical="top"/>
    </xf>
    <xf numFmtId="3" fontId="12" fillId="5" borderId="11" xfId="0" applyNumberFormat="1" applyFont="1" applyFill="1" applyBorder="1" applyAlignment="1">
      <alignment vertical="top"/>
    </xf>
    <xf numFmtId="3" fontId="12" fillId="6" borderId="11" xfId="0" applyNumberFormat="1" applyFont="1" applyFill="1" applyBorder="1" applyAlignment="1">
      <alignment vertical="top"/>
    </xf>
    <xf numFmtId="165" fontId="7" fillId="0" borderId="32" xfId="0" applyNumberFormat="1" applyFont="1" applyFill="1" applyBorder="1" applyAlignment="1">
      <alignment vertical="top"/>
    </xf>
    <xf numFmtId="165" fontId="7" fillId="0" borderId="11" xfId="0" applyNumberFormat="1" applyFont="1" applyFill="1" applyBorder="1" applyAlignment="1">
      <alignment vertical="top"/>
    </xf>
    <xf numFmtId="3" fontId="7" fillId="0" borderId="13" xfId="0" applyNumberFormat="1" applyFont="1" applyFill="1" applyBorder="1" applyAlignment="1">
      <alignment vertical="top"/>
    </xf>
    <xf numFmtId="3" fontId="7" fillId="5" borderId="14" xfId="0" applyNumberFormat="1" applyFont="1" applyFill="1" applyBorder="1" applyAlignment="1">
      <alignment horizontal="right" vertical="top"/>
    </xf>
    <xf numFmtId="3" fontId="7" fillId="5" borderId="8" xfId="0" applyNumberFormat="1" applyFont="1" applyFill="1" applyBorder="1" applyAlignment="1">
      <alignment horizontal="right" vertical="top"/>
    </xf>
    <xf numFmtId="49" fontId="4" fillId="0" borderId="1" xfId="2" applyNumberFormat="1" applyFont="1" applyBorder="1" applyAlignment="1">
      <alignment horizontal="center" wrapText="1"/>
    </xf>
    <xf numFmtId="0" fontId="7" fillId="0" borderId="2" xfId="0" applyFont="1" applyFill="1" applyBorder="1"/>
    <xf numFmtId="49" fontId="0" fillId="0" borderId="1" xfId="2" applyNumberFormat="1" applyFont="1" applyFill="1" applyBorder="1" applyAlignment="1">
      <alignment horizontal="center" wrapText="1"/>
    </xf>
    <xf numFmtId="0" fontId="0" fillId="11" borderId="15" xfId="0" applyFill="1" applyBorder="1" applyAlignment="1">
      <alignment horizontal="center" vertical="top"/>
    </xf>
    <xf numFmtId="0" fontId="0" fillId="0" borderId="62" xfId="0" applyBorder="1"/>
    <xf numFmtId="3" fontId="0" fillId="0" borderId="62" xfId="0" applyNumberFormat="1" applyBorder="1"/>
    <xf numFmtId="0" fontId="0" fillId="11" borderId="23" xfId="0" applyFill="1" applyBorder="1" applyAlignment="1">
      <alignment horizontal="center" vertical="top"/>
    </xf>
    <xf numFmtId="0" fontId="0" fillId="15" borderId="0" xfId="0" applyFill="1" applyBorder="1" applyAlignment="1">
      <alignment horizontal="center"/>
    </xf>
    <xf numFmtId="0" fontId="0" fillId="15" borderId="26" xfId="0" applyFill="1" applyBorder="1"/>
    <xf numFmtId="3" fontId="6" fillId="15" borderId="8" xfId="0" applyNumberFormat="1" applyFont="1" applyFill="1" applyBorder="1"/>
    <xf numFmtId="49" fontId="7" fillId="0" borderId="9" xfId="0" applyNumberFormat="1" applyFont="1" applyFill="1" applyBorder="1" applyAlignment="1">
      <alignment horizontal="center"/>
    </xf>
    <xf numFmtId="1" fontId="7" fillId="0" borderId="4" xfId="0" applyNumberFormat="1" applyFont="1" applyFill="1" applyBorder="1" applyAlignment="1">
      <alignment horizontal="center" vertical="top"/>
    </xf>
    <xf numFmtId="1" fontId="7" fillId="0" borderId="9" xfId="0" applyNumberFormat="1" applyFont="1" applyFill="1" applyBorder="1" applyAlignment="1">
      <alignment horizontal="center"/>
    </xf>
    <xf numFmtId="1" fontId="2" fillId="0" borderId="9" xfId="3" applyNumberFormat="1" applyFont="1" applyBorder="1" applyAlignment="1">
      <alignment horizontal="center" vertical="top"/>
    </xf>
    <xf numFmtId="1" fontId="2" fillId="0" borderId="14" xfId="3" applyNumberFormat="1" applyFont="1" applyBorder="1" applyAlignment="1">
      <alignment horizontal="center" vertical="top"/>
    </xf>
    <xf numFmtId="1" fontId="7" fillId="0" borderId="7" xfId="0" applyNumberFormat="1" applyFont="1" applyFill="1" applyBorder="1" applyAlignment="1">
      <alignment horizontal="center" vertical="top"/>
    </xf>
    <xf numFmtId="1" fontId="7" fillId="0" borderId="9" xfId="0" applyNumberFormat="1" applyFont="1" applyFill="1" applyBorder="1" applyAlignment="1">
      <alignment horizontal="center" vertical="top"/>
    </xf>
    <xf numFmtId="1" fontId="7" fillId="0" borderId="14" xfId="0" applyNumberFormat="1" applyFont="1" applyFill="1" applyBorder="1" applyAlignment="1">
      <alignment horizontal="center" vertical="top"/>
    </xf>
    <xf numFmtId="1" fontId="7" fillId="0" borderId="0" xfId="0" applyNumberFormat="1" applyFont="1" applyFill="1" applyBorder="1" applyAlignment="1">
      <alignment horizontal="center" vertical="top"/>
    </xf>
    <xf numFmtId="1" fontId="7" fillId="0" borderId="22" xfId="0" applyNumberFormat="1" applyFont="1" applyFill="1" applyBorder="1" applyAlignment="1">
      <alignment horizontal="center" vertical="top"/>
    </xf>
    <xf numFmtId="1" fontId="7" fillId="0" borderId="0" xfId="0" applyNumberFormat="1" applyFont="1" applyFill="1" applyAlignment="1">
      <alignment horizontal="center" vertical="top"/>
    </xf>
    <xf numFmtId="0" fontId="7" fillId="0" borderId="64" xfId="0" applyFont="1" applyFill="1" applyBorder="1" applyAlignment="1">
      <alignment horizontal="center" vertical="top"/>
    </xf>
    <xf numFmtId="0" fontId="7" fillId="2" borderId="64" xfId="0" applyFont="1" applyFill="1" applyBorder="1" applyAlignment="1">
      <alignment horizontal="center" vertical="top"/>
    </xf>
    <xf numFmtId="0" fontId="7" fillId="2" borderId="65" xfId="0" applyFont="1" applyFill="1" applyBorder="1" applyAlignment="1">
      <alignment horizontal="center" vertical="top"/>
    </xf>
    <xf numFmtId="0" fontId="7" fillId="2" borderId="66" xfId="0" applyFont="1" applyFill="1" applyBorder="1" applyAlignment="1">
      <alignment horizontal="center" vertical="top"/>
    </xf>
    <xf numFmtId="0" fontId="7" fillId="2" borderId="67" xfId="0" applyFont="1" applyFill="1" applyBorder="1" applyAlignment="1">
      <alignment horizontal="center" vertical="top"/>
    </xf>
    <xf numFmtId="0" fontId="7" fillId="2" borderId="63" xfId="0" applyFont="1" applyFill="1" applyBorder="1" applyAlignment="1">
      <alignment horizontal="center" vertical="top"/>
    </xf>
    <xf numFmtId="164" fontId="7" fillId="2" borderId="68" xfId="0" applyNumberFormat="1" applyFont="1" applyFill="1" applyBorder="1" applyAlignment="1">
      <alignment horizontal="center" vertical="top"/>
    </xf>
    <xf numFmtId="164" fontId="7" fillId="2" borderId="69" xfId="0" applyNumberFormat="1" applyFont="1" applyFill="1" applyBorder="1" applyAlignment="1">
      <alignment horizontal="center" vertical="top"/>
    </xf>
    <xf numFmtId="166" fontId="7" fillId="2" borderId="63" xfId="0" applyNumberFormat="1" applyFont="1" applyFill="1" applyBorder="1" applyAlignment="1">
      <alignment horizontal="center" vertical="top"/>
    </xf>
    <xf numFmtId="1" fontId="9" fillId="2" borderId="63" xfId="0" applyNumberFormat="1" applyFont="1" applyFill="1" applyBorder="1" applyAlignment="1">
      <alignment horizontal="center" vertical="top"/>
    </xf>
    <xf numFmtId="49" fontId="9" fillId="2" borderId="63" xfId="0" applyNumberFormat="1" applyFont="1" applyFill="1" applyBorder="1" applyAlignment="1">
      <alignment horizontal="center" vertical="top"/>
    </xf>
    <xf numFmtId="169" fontId="9" fillId="2" borderId="63" xfId="0" applyNumberFormat="1" applyFont="1" applyFill="1" applyBorder="1" applyAlignment="1">
      <alignment horizontal="center" vertical="top"/>
    </xf>
    <xf numFmtId="0" fontId="2" fillId="2" borderId="63" xfId="0" applyFont="1" applyFill="1" applyBorder="1" applyAlignment="1">
      <alignment horizontal="justify" vertical="top" wrapText="1"/>
    </xf>
    <xf numFmtId="0" fontId="7" fillId="0" borderId="71" xfId="0" applyFont="1" applyFill="1" applyBorder="1" applyAlignment="1">
      <alignment horizontal="center" vertical="top" wrapText="1"/>
    </xf>
    <xf numFmtId="0" fontId="7" fillId="0" borderId="71" xfId="0" applyFont="1" applyFill="1" applyBorder="1" applyAlignment="1">
      <alignment horizontal="center" vertical="top"/>
    </xf>
    <xf numFmtId="0" fontId="7" fillId="0" borderId="72" xfId="0" applyFont="1" applyFill="1" applyBorder="1" applyAlignment="1">
      <alignment horizontal="center" vertical="top"/>
    </xf>
    <xf numFmtId="0" fontId="7" fillId="0" borderId="73" xfId="0" applyFont="1" applyFill="1" applyBorder="1" applyAlignment="1">
      <alignment horizontal="center" vertical="top"/>
    </xf>
    <xf numFmtId="0" fontId="7" fillId="0" borderId="74" xfId="0" applyFont="1" applyFill="1" applyBorder="1" applyAlignment="1">
      <alignment horizontal="center" vertical="top"/>
    </xf>
    <xf numFmtId="0" fontId="7" fillId="0" borderId="70" xfId="0" applyFont="1" applyFill="1" applyBorder="1" applyAlignment="1">
      <alignment horizontal="center" vertical="top"/>
    </xf>
    <xf numFmtId="164" fontId="7" fillId="0" borderId="75" xfId="0" applyNumberFormat="1" applyFont="1" applyFill="1" applyBorder="1" applyAlignment="1">
      <alignment horizontal="center" vertical="top"/>
    </xf>
    <xf numFmtId="164" fontId="7" fillId="0" borderId="76" xfId="0" applyNumberFormat="1" applyFont="1" applyFill="1" applyBorder="1" applyAlignment="1">
      <alignment horizontal="center" vertical="top"/>
    </xf>
    <xf numFmtId="166" fontId="7" fillId="0" borderId="70" xfId="0" applyNumberFormat="1" applyFont="1" applyFill="1" applyBorder="1" applyAlignment="1">
      <alignment horizontal="center" vertical="top"/>
    </xf>
    <xf numFmtId="1" fontId="9" fillId="0" borderId="70" xfId="0" applyNumberFormat="1" applyFont="1" applyFill="1" applyBorder="1" applyAlignment="1">
      <alignment horizontal="center" vertical="top"/>
    </xf>
    <xf numFmtId="49" fontId="9" fillId="0" borderId="70" xfId="0" applyNumberFormat="1" applyFont="1" applyFill="1" applyBorder="1" applyAlignment="1">
      <alignment horizontal="center" vertical="top"/>
    </xf>
    <xf numFmtId="169" fontId="9" fillId="0" borderId="70" xfId="0" applyNumberFormat="1" applyFont="1" applyFill="1" applyBorder="1" applyAlignment="1">
      <alignment horizontal="center" vertical="top"/>
    </xf>
    <xf numFmtId="0" fontId="7" fillId="0" borderId="70" xfId="0" applyFont="1" applyFill="1" applyBorder="1" applyAlignment="1">
      <alignment horizontal="justify" vertical="top" wrapText="1"/>
    </xf>
    <xf numFmtId="165" fontId="8" fillId="0" borderId="77" xfId="0" applyNumberFormat="1" applyFont="1" applyFill="1" applyBorder="1" applyAlignment="1">
      <alignment horizontal="right" vertical="top"/>
    </xf>
    <xf numFmtId="165" fontId="8" fillId="0" borderId="78" xfId="0" applyNumberFormat="1" applyFont="1" applyFill="1" applyBorder="1" applyAlignment="1">
      <alignment horizontal="right" vertical="top"/>
    </xf>
    <xf numFmtId="165" fontId="8" fillId="0" borderId="74" xfId="0" applyNumberFormat="1" applyFont="1" applyFill="1" applyBorder="1" applyAlignment="1">
      <alignment horizontal="right" vertical="top"/>
    </xf>
    <xf numFmtId="3" fontId="7" fillId="0" borderId="76" xfId="0" applyNumberFormat="1" applyFont="1" applyFill="1" applyBorder="1" applyAlignment="1">
      <alignment vertical="top"/>
    </xf>
    <xf numFmtId="3" fontId="7" fillId="5" borderId="70" xfId="0" applyNumberFormat="1" applyFont="1" applyFill="1" applyBorder="1" applyAlignment="1">
      <alignment vertical="top"/>
    </xf>
    <xf numFmtId="0" fontId="7" fillId="0" borderId="71" xfId="0" applyFont="1" applyBorder="1" applyAlignment="1">
      <alignment horizontal="center" vertical="top" wrapText="1"/>
    </xf>
    <xf numFmtId="0" fontId="9" fillId="2" borderId="71" xfId="0" applyFont="1" applyFill="1" applyBorder="1" applyAlignment="1">
      <alignment horizontal="center" vertical="top"/>
    </xf>
    <xf numFmtId="0" fontId="9" fillId="2" borderId="72" xfId="0" applyFont="1" applyFill="1" applyBorder="1" applyAlignment="1">
      <alignment horizontal="center" vertical="top"/>
    </xf>
    <xf numFmtId="0" fontId="9" fillId="2" borderId="73" xfId="0" applyFont="1" applyFill="1" applyBorder="1" applyAlignment="1">
      <alignment horizontal="center" vertical="top"/>
    </xf>
    <xf numFmtId="0" fontId="9" fillId="2" borderId="74" xfId="0" applyFont="1" applyFill="1" applyBorder="1" applyAlignment="1">
      <alignment horizontal="center" vertical="top"/>
    </xf>
    <xf numFmtId="0" fontId="9" fillId="2" borderId="70" xfId="0" applyFont="1" applyFill="1" applyBorder="1" applyAlignment="1">
      <alignment horizontal="center" vertical="top"/>
    </xf>
    <xf numFmtId="164" fontId="9" fillId="2" borderId="75" xfId="0" applyNumberFormat="1" applyFont="1" applyFill="1" applyBorder="1" applyAlignment="1">
      <alignment horizontal="center" vertical="top"/>
    </xf>
    <xf numFmtId="164" fontId="9" fillId="2" borderId="76" xfId="0" applyNumberFormat="1" applyFont="1" applyFill="1" applyBorder="1" applyAlignment="1">
      <alignment horizontal="center" vertical="top"/>
    </xf>
    <xf numFmtId="166" fontId="9" fillId="2" borderId="70" xfId="0" applyNumberFormat="1" applyFont="1" applyFill="1" applyBorder="1" applyAlignment="1">
      <alignment horizontal="center" vertical="top"/>
    </xf>
    <xf numFmtId="1" fontId="9" fillId="2" borderId="70" xfId="0" applyNumberFormat="1" applyFont="1" applyFill="1" applyBorder="1" applyAlignment="1">
      <alignment horizontal="center" vertical="top"/>
    </xf>
    <xf numFmtId="49" fontId="9" fillId="2" borderId="70" xfId="0" applyNumberFormat="1" applyFont="1" applyFill="1" applyBorder="1" applyAlignment="1">
      <alignment horizontal="center" vertical="top"/>
    </xf>
    <xf numFmtId="169" fontId="9" fillId="2" borderId="70" xfId="0" applyNumberFormat="1" applyFont="1" applyFill="1" applyBorder="1" applyAlignment="1">
      <alignment horizontal="center" vertical="top"/>
    </xf>
    <xf numFmtId="0" fontId="9" fillId="2" borderId="70" xfId="0" applyFont="1" applyFill="1" applyBorder="1" applyAlignment="1">
      <alignment horizontal="justify" vertical="top" wrapText="1"/>
    </xf>
    <xf numFmtId="165" fontId="8" fillId="2" borderId="77" xfId="0" applyNumberFormat="1" applyFont="1" applyFill="1" applyBorder="1" applyAlignment="1">
      <alignment horizontal="right" vertical="top"/>
    </xf>
    <xf numFmtId="165" fontId="8" fillId="2" borderId="78" xfId="0" applyNumberFormat="1" applyFont="1" applyFill="1" applyBorder="1" applyAlignment="1">
      <alignment horizontal="right" vertical="top"/>
    </xf>
    <xf numFmtId="165" fontId="8" fillId="2" borderId="74" xfId="0" applyNumberFormat="1" applyFont="1" applyFill="1" applyBorder="1" applyAlignment="1">
      <alignment horizontal="right" vertical="top"/>
    </xf>
    <xf numFmtId="3" fontId="7" fillId="2" borderId="76" xfId="0" applyNumberFormat="1" applyFont="1" applyFill="1" applyBorder="1" applyAlignment="1">
      <alignment vertical="top"/>
    </xf>
    <xf numFmtId="0" fontId="7" fillId="2" borderId="71" xfId="0" applyFont="1" applyFill="1" applyBorder="1" applyAlignment="1">
      <alignment horizontal="center" vertical="top"/>
    </xf>
    <xf numFmtId="0" fontId="7" fillId="2" borderId="72" xfId="0" applyFont="1" applyFill="1" applyBorder="1" applyAlignment="1">
      <alignment horizontal="center" vertical="top"/>
    </xf>
    <xf numFmtId="0" fontId="7" fillId="2" borderId="73" xfId="0" applyFont="1" applyFill="1" applyBorder="1" applyAlignment="1">
      <alignment horizontal="center" vertical="top"/>
    </xf>
    <xf numFmtId="0" fontId="7" fillId="2" borderId="74" xfId="0" applyFont="1" applyFill="1" applyBorder="1" applyAlignment="1">
      <alignment horizontal="center" vertical="top"/>
    </xf>
    <xf numFmtId="0" fontId="7" fillId="2" borderId="70" xfId="0" applyFont="1" applyFill="1" applyBorder="1" applyAlignment="1">
      <alignment horizontal="center" vertical="top"/>
    </xf>
    <xf numFmtId="164" fontId="7" fillId="2" borderId="75" xfId="0" applyNumberFormat="1" applyFont="1" applyFill="1" applyBorder="1" applyAlignment="1">
      <alignment horizontal="center" vertical="top"/>
    </xf>
    <xf numFmtId="164" fontId="7" fillId="2" borderId="76" xfId="0" applyNumberFormat="1" applyFont="1" applyFill="1" applyBorder="1" applyAlignment="1">
      <alignment horizontal="center" vertical="top"/>
    </xf>
    <xf numFmtId="166" fontId="7" fillId="2" borderId="70" xfId="0" applyNumberFormat="1" applyFont="1" applyFill="1" applyBorder="1" applyAlignment="1">
      <alignment horizontal="center" vertical="top"/>
    </xf>
    <xf numFmtId="0" fontId="7" fillId="2" borderId="70" xfId="0" applyFont="1" applyFill="1" applyBorder="1" applyAlignment="1">
      <alignment horizontal="justify" vertical="top" wrapText="1"/>
    </xf>
    <xf numFmtId="164" fontId="7" fillId="0" borderId="74" xfId="0" applyNumberFormat="1" applyFont="1" applyFill="1" applyBorder="1" applyAlignment="1">
      <alignment horizontal="center" vertical="top"/>
    </xf>
    <xf numFmtId="1" fontId="2" fillId="0" borderId="70" xfId="3" applyNumberFormat="1" applyFont="1" applyBorder="1" applyAlignment="1">
      <alignment horizontal="center" vertical="top"/>
    </xf>
    <xf numFmtId="49" fontId="2" fillId="0" borderId="70" xfId="3" applyNumberFormat="1" applyFont="1" applyBorder="1" applyAlignment="1">
      <alignment horizontal="center" vertical="top"/>
    </xf>
    <xf numFmtId="169" fontId="2" fillId="0" borderId="70" xfId="3" applyNumberFormat="1" applyFont="1" applyBorder="1" applyAlignment="1">
      <alignment horizontal="center" vertical="top"/>
    </xf>
    <xf numFmtId="165" fontId="7" fillId="0" borderId="78" xfId="0" applyNumberFormat="1" applyFont="1" applyFill="1" applyBorder="1" applyAlignment="1">
      <alignment vertical="top"/>
    </xf>
    <xf numFmtId="165" fontId="7" fillId="0" borderId="74" xfId="0" applyNumberFormat="1" applyFont="1" applyFill="1" applyBorder="1" applyAlignment="1">
      <alignment vertical="top"/>
    </xf>
    <xf numFmtId="3" fontId="7" fillId="5" borderId="70" xfId="0" applyNumberFormat="1" applyFont="1" applyFill="1" applyBorder="1" applyAlignment="1">
      <alignment horizontal="right" vertical="top"/>
    </xf>
    <xf numFmtId="0" fontId="2" fillId="2" borderId="70" xfId="0" applyFont="1" applyFill="1" applyBorder="1" applyAlignment="1">
      <alignment horizontal="justify" vertical="top" wrapText="1"/>
    </xf>
    <xf numFmtId="165" fontId="7" fillId="2" borderId="78" xfId="0" applyNumberFormat="1" applyFont="1" applyFill="1" applyBorder="1" applyAlignment="1">
      <alignment vertical="top"/>
    </xf>
    <xf numFmtId="165" fontId="7" fillId="2" borderId="74" xfId="0" applyNumberFormat="1" applyFont="1" applyFill="1" applyBorder="1" applyAlignment="1">
      <alignment vertical="top"/>
    </xf>
    <xf numFmtId="0" fontId="7" fillId="0" borderId="71" xfId="0" applyFont="1" applyBorder="1" applyAlignment="1">
      <alignment horizontal="center" vertical="top"/>
    </xf>
    <xf numFmtId="0" fontId="7" fillId="0" borderId="72" xfId="0" applyFont="1" applyBorder="1" applyAlignment="1">
      <alignment horizontal="center" vertical="top"/>
    </xf>
    <xf numFmtId="0" fontId="7" fillId="0" borderId="73" xfId="0" applyFont="1" applyBorder="1" applyAlignment="1">
      <alignment horizontal="center" vertical="top"/>
    </xf>
    <xf numFmtId="0" fontId="7" fillId="0" borderId="74" xfId="0" applyFont="1" applyBorder="1" applyAlignment="1">
      <alignment horizontal="center" vertical="top"/>
    </xf>
    <xf numFmtId="0" fontId="7" fillId="0" borderId="70" xfId="0" applyFont="1" applyBorder="1" applyAlignment="1">
      <alignment horizontal="center" vertical="top"/>
    </xf>
    <xf numFmtId="164" fontId="7" fillId="0" borderId="75" xfId="0" applyNumberFormat="1" applyFont="1" applyBorder="1" applyAlignment="1">
      <alignment horizontal="center" vertical="top"/>
    </xf>
    <xf numFmtId="164" fontId="7" fillId="0" borderId="76" xfId="0" applyNumberFormat="1" applyFont="1" applyBorder="1" applyAlignment="1">
      <alignment horizontal="center" vertical="top"/>
    </xf>
    <xf numFmtId="166" fontId="7" fillId="0" borderId="70" xfId="0" applyNumberFormat="1" applyFont="1" applyBorder="1" applyAlignment="1">
      <alignment horizontal="center" vertical="top"/>
    </xf>
    <xf numFmtId="1" fontId="9" fillId="0" borderId="70" xfId="0" applyNumberFormat="1" applyFont="1" applyBorder="1" applyAlignment="1">
      <alignment horizontal="center" vertical="top"/>
    </xf>
    <xf numFmtId="0" fontId="7" fillId="0" borderId="70" xfId="0" applyFont="1" applyBorder="1" applyAlignment="1">
      <alignment horizontal="justify" vertical="top" wrapText="1"/>
    </xf>
    <xf numFmtId="0" fontId="7" fillId="0" borderId="70" xfId="0" applyFont="1" applyFill="1" applyBorder="1"/>
    <xf numFmtId="0" fontId="9" fillId="2" borderId="70" xfId="0" applyNumberFormat="1" applyFont="1" applyFill="1" applyBorder="1" applyAlignment="1">
      <alignment horizontal="justify" vertical="top" wrapText="1"/>
    </xf>
    <xf numFmtId="3" fontId="7" fillId="2" borderId="70" xfId="0" applyNumberFormat="1" applyFont="1" applyFill="1" applyBorder="1" applyAlignment="1">
      <alignment vertical="top"/>
    </xf>
    <xf numFmtId="164" fontId="7" fillId="2" borderId="77" xfId="0" applyNumberFormat="1" applyFont="1" applyFill="1" applyBorder="1" applyAlignment="1">
      <alignment horizontal="center" vertical="top"/>
    </xf>
    <xf numFmtId="164" fontId="9" fillId="2" borderId="77" xfId="0" applyNumberFormat="1" applyFont="1" applyFill="1" applyBorder="1" applyAlignment="1">
      <alignment horizontal="center" vertical="top"/>
    </xf>
    <xf numFmtId="0" fontId="12" fillId="0" borderId="70" xfId="0" applyFont="1" applyFill="1" applyBorder="1" applyAlignment="1">
      <alignment horizontal="justify" vertical="top" wrapText="1"/>
    </xf>
    <xf numFmtId="49" fontId="9" fillId="0" borderId="70" xfId="0" applyNumberFormat="1" applyFont="1" applyBorder="1" applyAlignment="1">
      <alignment horizontal="center" vertical="top"/>
    </xf>
    <xf numFmtId="169" fontId="9" fillId="0" borderId="70" xfId="0" applyNumberFormat="1" applyFont="1" applyBorder="1" applyAlignment="1">
      <alignment horizontal="center" vertical="top"/>
    </xf>
    <xf numFmtId="0" fontId="7" fillId="0" borderId="70" xfId="0" applyFont="1" applyFill="1" applyBorder="1" applyAlignment="1">
      <alignment vertical="top"/>
    </xf>
    <xf numFmtId="165" fontId="11" fillId="0" borderId="78" xfId="0" applyNumberFormat="1" applyFont="1" applyFill="1" applyBorder="1" applyAlignment="1">
      <alignment horizontal="right" vertical="top"/>
    </xf>
    <xf numFmtId="3" fontId="7" fillId="0" borderId="70" xfId="0" applyNumberFormat="1" applyFont="1" applyFill="1" applyBorder="1" applyAlignment="1">
      <alignment vertical="top"/>
    </xf>
    <xf numFmtId="164" fontId="7" fillId="2" borderId="78" xfId="0" applyNumberFormat="1" applyFont="1" applyFill="1" applyBorder="1" applyAlignment="1">
      <alignment horizontal="center" vertical="top"/>
    </xf>
    <xf numFmtId="1" fontId="2" fillId="2" borderId="70" xfId="3" applyNumberFormat="1" applyFont="1" applyFill="1" applyBorder="1" applyAlignment="1">
      <alignment horizontal="center" vertical="top"/>
    </xf>
    <xf numFmtId="49" fontId="2" fillId="2" borderId="70" xfId="3" applyNumberFormat="1" applyFont="1" applyFill="1" applyBorder="1" applyAlignment="1">
      <alignment horizontal="center" vertical="top"/>
    </xf>
    <xf numFmtId="169" fontId="2" fillId="2" borderId="70" xfId="3" applyNumberFormat="1" applyFont="1" applyFill="1" applyBorder="1" applyAlignment="1">
      <alignment horizontal="center" vertical="top"/>
    </xf>
    <xf numFmtId="165" fontId="7" fillId="0" borderId="78" xfId="0" applyNumberFormat="1" applyFont="1" applyBorder="1" applyAlignment="1">
      <alignment vertical="top"/>
    </xf>
    <xf numFmtId="165" fontId="7" fillId="0" borderId="74" xfId="0" applyNumberFormat="1" applyFont="1" applyBorder="1" applyAlignment="1">
      <alignment vertical="top"/>
    </xf>
    <xf numFmtId="3" fontId="7" fillId="0" borderId="76" xfId="0" applyNumberFormat="1" applyFont="1" applyBorder="1" applyAlignment="1">
      <alignment vertical="top"/>
    </xf>
    <xf numFmtId="164" fontId="7" fillId="0" borderId="77" xfId="0" applyNumberFormat="1" applyFont="1" applyFill="1" applyBorder="1" applyAlignment="1">
      <alignment horizontal="center" vertical="top"/>
    </xf>
    <xf numFmtId="0" fontId="7" fillId="0" borderId="76" xfId="0" applyFont="1" applyFill="1" applyBorder="1"/>
    <xf numFmtId="165" fontId="12" fillId="0" borderId="78" xfId="0" applyNumberFormat="1" applyFont="1" applyFill="1" applyBorder="1" applyAlignment="1">
      <alignment vertical="top"/>
    </xf>
    <xf numFmtId="166" fontId="7" fillId="2" borderId="77" xfId="0" applyNumberFormat="1" applyFont="1" applyFill="1" applyBorder="1" applyAlignment="1">
      <alignment horizontal="center" vertical="top"/>
    </xf>
    <xf numFmtId="49" fontId="2" fillId="0" borderId="70" xfId="3" applyNumberFormat="1" applyFont="1" applyFill="1" applyBorder="1" applyAlignment="1">
      <alignment horizontal="center" vertical="top"/>
    </xf>
    <xf numFmtId="169" fontId="2" fillId="0" borderId="70" xfId="3" applyNumberFormat="1" applyFont="1" applyFill="1" applyBorder="1" applyAlignment="1">
      <alignment horizontal="center" vertical="top"/>
    </xf>
    <xf numFmtId="49" fontId="7" fillId="0" borderId="74" xfId="0" applyNumberFormat="1" applyFont="1" applyFill="1" applyBorder="1" applyAlignment="1">
      <alignment horizontal="center" vertical="top"/>
    </xf>
    <xf numFmtId="49" fontId="7" fillId="0" borderId="70" xfId="0" applyNumberFormat="1" applyFont="1" applyFill="1" applyBorder="1" applyAlignment="1">
      <alignment horizontal="center" vertical="top"/>
    </xf>
    <xf numFmtId="0" fontId="7" fillId="3" borderId="71" xfId="0" applyFont="1" applyFill="1" applyBorder="1" applyAlignment="1">
      <alignment horizontal="center" vertical="top"/>
    </xf>
    <xf numFmtId="164" fontId="7" fillId="2" borderId="74" xfId="0" applyNumberFormat="1" applyFont="1" applyFill="1" applyBorder="1" applyAlignment="1">
      <alignment horizontal="center" vertical="top"/>
    </xf>
    <xf numFmtId="165" fontId="2" fillId="0" borderId="78" xfId="0" applyNumberFormat="1" applyFont="1" applyFill="1" applyBorder="1" applyAlignment="1">
      <alignment horizontal="right" vertical="top"/>
    </xf>
    <xf numFmtId="165" fontId="2" fillId="0" borderId="74" xfId="0" applyNumberFormat="1" applyFont="1" applyFill="1" applyBorder="1" applyAlignment="1">
      <alignment horizontal="right" vertical="top"/>
    </xf>
    <xf numFmtId="0" fontId="7" fillId="0" borderId="65" xfId="0" applyFont="1" applyFill="1" applyBorder="1" applyAlignment="1">
      <alignment horizontal="center" vertical="top"/>
    </xf>
    <xf numFmtId="0" fontId="7" fillId="0" borderId="66" xfId="0" applyFont="1" applyFill="1" applyBorder="1" applyAlignment="1">
      <alignment horizontal="center" vertical="top"/>
    </xf>
    <xf numFmtId="0" fontId="7" fillId="0" borderId="67" xfId="0" applyFont="1" applyFill="1" applyBorder="1" applyAlignment="1">
      <alignment horizontal="center" vertical="top"/>
    </xf>
    <xf numFmtId="0" fontId="7" fillId="0" borderId="63" xfId="0" applyFont="1" applyFill="1" applyBorder="1" applyAlignment="1">
      <alignment horizontal="center" vertical="top"/>
    </xf>
    <xf numFmtId="164" fontId="7" fillId="0" borderId="68" xfId="0" applyNumberFormat="1" applyFont="1" applyFill="1" applyBorder="1" applyAlignment="1">
      <alignment horizontal="center" vertical="top"/>
    </xf>
    <xf numFmtId="164" fontId="7" fillId="0" borderId="69" xfId="0" applyNumberFormat="1" applyFont="1" applyFill="1" applyBorder="1" applyAlignment="1">
      <alignment horizontal="center" vertical="top"/>
    </xf>
    <xf numFmtId="166" fontId="7" fillId="0" borderId="63" xfId="0" applyNumberFormat="1" applyFont="1" applyFill="1" applyBorder="1" applyAlignment="1">
      <alignment horizontal="center" vertical="top"/>
    </xf>
    <xf numFmtId="1" fontId="9" fillId="0" borderId="63" xfId="0" applyNumberFormat="1" applyFont="1" applyFill="1" applyBorder="1" applyAlignment="1">
      <alignment horizontal="center" vertical="top"/>
    </xf>
    <xf numFmtId="49" fontId="9" fillId="0" borderId="63" xfId="0" applyNumberFormat="1" applyFont="1" applyFill="1" applyBorder="1" applyAlignment="1">
      <alignment horizontal="center" vertical="top"/>
    </xf>
    <xf numFmtId="169" fontId="9" fillId="0" borderId="63" xfId="0" applyNumberFormat="1" applyFont="1" applyFill="1" applyBorder="1" applyAlignment="1">
      <alignment horizontal="center" vertical="top"/>
    </xf>
    <xf numFmtId="0" fontId="7" fillId="0" borderId="63" xfId="0" applyFont="1" applyFill="1" applyBorder="1" applyAlignment="1">
      <alignment horizontal="justify" vertical="top" wrapText="1"/>
    </xf>
    <xf numFmtId="165" fontId="8" fillId="0" borderId="80" xfId="0" applyNumberFormat="1" applyFont="1" applyFill="1" applyBorder="1" applyAlignment="1">
      <alignment horizontal="right" vertical="top"/>
    </xf>
    <xf numFmtId="165" fontId="8" fillId="0" borderId="67" xfId="0" applyNumberFormat="1" applyFont="1" applyFill="1" applyBorder="1" applyAlignment="1">
      <alignment horizontal="right" vertical="top"/>
    </xf>
    <xf numFmtId="3" fontId="7" fillId="0" borderId="69" xfId="0" applyNumberFormat="1" applyFont="1" applyFill="1" applyBorder="1" applyAlignment="1">
      <alignment vertical="top"/>
    </xf>
    <xf numFmtId="3" fontId="7" fillId="5" borderId="63" xfId="0" applyNumberFormat="1" applyFont="1" applyFill="1" applyBorder="1" applyAlignment="1">
      <alignment vertical="top"/>
    </xf>
    <xf numFmtId="0" fontId="9" fillId="2" borderId="63" xfId="0" applyFont="1" applyFill="1" applyBorder="1" applyAlignment="1">
      <alignment horizontal="center" vertical="top"/>
    </xf>
    <xf numFmtId="0" fontId="9" fillId="2" borderId="63" xfId="0" applyFont="1" applyFill="1" applyBorder="1" applyAlignment="1">
      <alignment horizontal="justify" vertical="top" wrapText="1"/>
    </xf>
    <xf numFmtId="165" fontId="8" fillId="2" borderId="80" xfId="0" applyNumberFormat="1" applyFont="1" applyFill="1" applyBorder="1" applyAlignment="1">
      <alignment horizontal="right" vertical="top"/>
    </xf>
    <xf numFmtId="165" fontId="8" fillId="2" borderId="67" xfId="0" applyNumberFormat="1" applyFont="1" applyFill="1" applyBorder="1" applyAlignment="1">
      <alignment horizontal="right" vertical="top"/>
    </xf>
    <xf numFmtId="3" fontId="7" fillId="2" borderId="69" xfId="0" applyNumberFormat="1" applyFont="1" applyFill="1" applyBorder="1" applyAlignment="1">
      <alignment vertical="top"/>
    </xf>
    <xf numFmtId="0" fontId="7" fillId="2" borderId="63" xfId="0" applyFont="1" applyFill="1" applyBorder="1" applyAlignment="1">
      <alignment horizontal="justify" vertical="top" wrapText="1"/>
    </xf>
    <xf numFmtId="0" fontId="7" fillId="0" borderId="76" xfId="0" applyFont="1" applyFill="1" applyBorder="1" applyAlignment="1">
      <alignment horizontal="center" vertical="top"/>
    </xf>
    <xf numFmtId="0" fontId="9" fillId="0" borderId="70" xfId="0" applyFont="1" applyFill="1" applyBorder="1" applyAlignment="1">
      <alignment horizontal="justify" vertical="top" wrapText="1"/>
    </xf>
    <xf numFmtId="0" fontId="7" fillId="0" borderId="75" xfId="0" applyFont="1" applyFill="1" applyBorder="1" applyAlignment="1">
      <alignment horizontal="center" vertical="top"/>
    </xf>
    <xf numFmtId="0" fontId="9" fillId="0" borderId="71" xfId="0" applyFont="1" applyBorder="1" applyAlignment="1">
      <alignment horizontal="center" vertical="top"/>
    </xf>
    <xf numFmtId="165" fontId="9" fillId="2" borderId="78" xfId="0" applyNumberFormat="1" applyFont="1" applyFill="1" applyBorder="1" applyAlignment="1">
      <alignment horizontal="right" vertical="top"/>
    </xf>
    <xf numFmtId="165" fontId="9" fillId="2" borderId="74" xfId="0" applyNumberFormat="1" applyFont="1" applyFill="1" applyBorder="1" applyAlignment="1">
      <alignment horizontal="right" vertical="top"/>
    </xf>
    <xf numFmtId="0" fontId="12" fillId="2" borderId="73" xfId="0" applyFont="1" applyFill="1" applyBorder="1" applyAlignment="1">
      <alignment horizontal="center" vertical="top"/>
    </xf>
    <xf numFmtId="3" fontId="8" fillId="2" borderId="78" xfId="0" applyNumberFormat="1" applyFont="1" applyFill="1" applyBorder="1" applyAlignment="1">
      <alignment horizontal="right" vertical="top"/>
    </xf>
    <xf numFmtId="3" fontId="8" fillId="2" borderId="74" xfId="0" applyNumberFormat="1" applyFont="1" applyFill="1" applyBorder="1" applyAlignment="1">
      <alignment horizontal="right" vertical="top"/>
    </xf>
    <xf numFmtId="0" fontId="3" fillId="2" borderId="70" xfId="0" applyFont="1" applyFill="1" applyBorder="1" applyAlignment="1">
      <alignment horizontal="justify" vertical="top" wrapText="1"/>
    </xf>
    <xf numFmtId="164" fontId="9" fillId="2" borderId="74" xfId="0" applyNumberFormat="1" applyFont="1" applyFill="1" applyBorder="1" applyAlignment="1">
      <alignment horizontal="center" vertical="top"/>
    </xf>
    <xf numFmtId="0" fontId="7" fillId="2" borderId="77" xfId="0" applyFont="1" applyFill="1" applyBorder="1" applyAlignment="1">
      <alignment horizontal="center" vertical="top"/>
    </xf>
    <xf numFmtId="164" fontId="7" fillId="0" borderId="78" xfId="0" applyNumberFormat="1" applyFont="1" applyBorder="1" applyAlignment="1">
      <alignment horizontal="center" vertical="top"/>
    </xf>
    <xf numFmtId="164" fontId="7" fillId="0" borderId="78" xfId="0" applyNumberFormat="1" applyFont="1" applyFill="1" applyBorder="1" applyAlignment="1">
      <alignment horizontal="center" vertical="top"/>
    </xf>
    <xf numFmtId="49" fontId="2" fillId="2" borderId="76" xfId="3" applyNumberFormat="1" applyFont="1" applyFill="1" applyBorder="1" applyAlignment="1">
      <alignment horizontal="center" vertical="top"/>
    </xf>
    <xf numFmtId="169" fontId="2" fillId="2" borderId="76" xfId="3" applyNumberFormat="1" applyFont="1" applyFill="1" applyBorder="1" applyAlignment="1">
      <alignment horizontal="center" vertical="top"/>
    </xf>
    <xf numFmtId="0" fontId="9" fillId="0" borderId="71" xfId="0" applyFont="1" applyFill="1" applyBorder="1" applyAlignment="1">
      <alignment horizontal="center" vertical="top"/>
    </xf>
    <xf numFmtId="0" fontId="9" fillId="0" borderId="72" xfId="0" applyFont="1" applyFill="1" applyBorder="1" applyAlignment="1">
      <alignment horizontal="center" vertical="top"/>
    </xf>
    <xf numFmtId="0" fontId="9" fillId="0" borderId="73" xfId="0" applyFont="1" applyFill="1" applyBorder="1" applyAlignment="1">
      <alignment horizontal="center" vertical="top"/>
    </xf>
    <xf numFmtId="0" fontId="9" fillId="0" borderId="74" xfId="0" applyFont="1" applyFill="1" applyBorder="1" applyAlignment="1">
      <alignment horizontal="center" vertical="top"/>
    </xf>
    <xf numFmtId="0" fontId="9" fillId="0" borderId="70" xfId="0" applyFont="1" applyFill="1" applyBorder="1" applyAlignment="1">
      <alignment horizontal="center" vertical="top"/>
    </xf>
    <xf numFmtId="164" fontId="9" fillId="0" borderId="75" xfId="0" applyNumberFormat="1" applyFont="1" applyFill="1" applyBorder="1" applyAlignment="1">
      <alignment horizontal="center" vertical="top"/>
    </xf>
    <xf numFmtId="164" fontId="9" fillId="0" borderId="78" xfId="0" applyNumberFormat="1" applyFont="1" applyFill="1" applyBorder="1" applyAlignment="1">
      <alignment horizontal="center" vertical="top"/>
    </xf>
    <xf numFmtId="166" fontId="9" fillId="0" borderId="70" xfId="0" applyNumberFormat="1" applyFont="1" applyFill="1" applyBorder="1" applyAlignment="1">
      <alignment horizontal="center" vertical="top"/>
    </xf>
    <xf numFmtId="0" fontId="3" fillId="0" borderId="70" xfId="0" applyFont="1" applyFill="1" applyBorder="1" applyAlignment="1">
      <alignment horizontal="justify" vertical="top" wrapText="1"/>
    </xf>
    <xf numFmtId="164" fontId="7" fillId="0" borderId="73" xfId="0" applyNumberFormat="1" applyFont="1" applyFill="1" applyBorder="1" applyAlignment="1">
      <alignment horizontal="center" vertical="top"/>
    </xf>
    <xf numFmtId="0" fontId="2" fillId="0" borderId="70" xfId="0" applyFont="1" applyFill="1" applyBorder="1" applyAlignment="1">
      <alignment horizontal="justify" vertical="top" wrapText="1"/>
    </xf>
    <xf numFmtId="3" fontId="7" fillId="0" borderId="78" xfId="0" applyNumberFormat="1" applyFont="1" applyFill="1" applyBorder="1" applyAlignment="1">
      <alignment vertical="top"/>
    </xf>
    <xf numFmtId="164" fontId="7" fillId="2" borderId="67" xfId="0" applyNumberFormat="1" applyFont="1" applyFill="1" applyBorder="1" applyAlignment="1">
      <alignment horizontal="center" vertical="top"/>
    </xf>
    <xf numFmtId="165" fontId="7" fillId="2" borderId="80" xfId="0" applyNumberFormat="1" applyFont="1" applyFill="1" applyBorder="1" applyAlignment="1">
      <alignment vertical="top"/>
    </xf>
    <xf numFmtId="165" fontId="7" fillId="2" borderId="67" xfId="0" applyNumberFormat="1" applyFont="1" applyFill="1" applyBorder="1" applyAlignment="1">
      <alignment vertical="top"/>
    </xf>
    <xf numFmtId="165" fontId="7" fillId="0" borderId="80" xfId="0" applyNumberFormat="1" applyFont="1" applyFill="1" applyBorder="1" applyAlignment="1">
      <alignment vertical="top"/>
    </xf>
    <xf numFmtId="165" fontId="7" fillId="0" borderId="67" xfId="0" applyNumberFormat="1" applyFont="1" applyFill="1" applyBorder="1" applyAlignment="1">
      <alignment vertical="top"/>
    </xf>
    <xf numFmtId="3" fontId="7" fillId="0" borderId="63" xfId="0" applyNumberFormat="1" applyFont="1" applyFill="1" applyBorder="1" applyAlignment="1">
      <alignment vertical="top"/>
    </xf>
    <xf numFmtId="164" fontId="7" fillId="0" borderId="67" xfId="0" applyNumberFormat="1" applyFont="1" applyFill="1" applyBorder="1" applyAlignment="1">
      <alignment horizontal="center" vertical="top"/>
    </xf>
    <xf numFmtId="1" fontId="2" fillId="0" borderId="63" xfId="3" applyNumberFormat="1" applyFont="1" applyBorder="1" applyAlignment="1">
      <alignment horizontal="center" vertical="top"/>
    </xf>
    <xf numFmtId="49" fontId="2" fillId="0" borderId="63" xfId="3" applyNumberFormat="1" applyFont="1" applyBorder="1" applyAlignment="1">
      <alignment horizontal="center" vertical="top"/>
    </xf>
    <xf numFmtId="169" fontId="2" fillId="0" borderId="63" xfId="3" applyNumberFormat="1" applyFont="1" applyBorder="1" applyAlignment="1">
      <alignment horizontal="center" vertical="top"/>
    </xf>
    <xf numFmtId="1" fontId="2" fillId="2" borderId="63" xfId="3" applyNumberFormat="1" applyFont="1" applyFill="1" applyBorder="1" applyAlignment="1">
      <alignment horizontal="center" vertical="top"/>
    </xf>
    <xf numFmtId="49" fontId="2" fillId="2" borderId="63" xfId="3" applyNumberFormat="1" applyFont="1" applyFill="1" applyBorder="1" applyAlignment="1">
      <alignment horizontal="center" vertical="top"/>
    </xf>
    <xf numFmtId="169" fontId="2" fillId="2" borderId="63" xfId="3" applyNumberFormat="1" applyFont="1" applyFill="1" applyBorder="1" applyAlignment="1">
      <alignment horizontal="center" vertical="top"/>
    </xf>
    <xf numFmtId="0" fontId="7" fillId="0" borderId="63" xfId="0" applyFont="1" applyBorder="1" applyAlignment="1">
      <alignment horizontal="justify" vertical="top" wrapText="1"/>
    </xf>
    <xf numFmtId="0" fontId="9" fillId="0" borderId="63" xfId="0" applyFont="1" applyFill="1" applyBorder="1" applyAlignment="1">
      <alignment horizontal="justify" vertical="top" wrapText="1"/>
    </xf>
    <xf numFmtId="165" fontId="12" fillId="0" borderId="9" xfId="0" applyNumberFormat="1" applyFont="1" applyFill="1" applyBorder="1" applyAlignment="1">
      <alignment vertical="top"/>
    </xf>
    <xf numFmtId="1" fontId="2" fillId="0" borderId="63" xfId="3" applyNumberFormat="1" applyFont="1" applyFill="1" applyBorder="1" applyAlignment="1">
      <alignment horizontal="center" vertical="top"/>
    </xf>
    <xf numFmtId="49" fontId="2" fillId="0" borderId="63" xfId="3" applyNumberFormat="1" applyFont="1" applyFill="1" applyBorder="1" applyAlignment="1">
      <alignment horizontal="center" vertical="top"/>
    </xf>
    <xf numFmtId="169" fontId="2" fillId="0" borderId="63" xfId="3" applyNumberFormat="1" applyFont="1" applyFill="1" applyBorder="1" applyAlignment="1">
      <alignment horizontal="center" vertical="top"/>
    </xf>
    <xf numFmtId="3" fontId="7" fillId="2" borderId="63" xfId="0" applyNumberFormat="1" applyFont="1" applyFill="1" applyBorder="1" applyAlignment="1">
      <alignment vertical="top"/>
    </xf>
    <xf numFmtId="165" fontId="9" fillId="0" borderId="80" xfId="0" applyNumberFormat="1" applyFont="1" applyFill="1" applyBorder="1" applyAlignment="1">
      <alignment horizontal="right" vertical="top"/>
    </xf>
    <xf numFmtId="165" fontId="9" fillId="0" borderId="67" xfId="0" applyNumberFormat="1" applyFont="1" applyFill="1" applyBorder="1" applyAlignment="1">
      <alignment horizontal="right" vertical="top"/>
    </xf>
    <xf numFmtId="165" fontId="9" fillId="0" borderId="80" xfId="0" applyNumberFormat="1" applyFont="1" applyFill="1" applyBorder="1" applyAlignment="1">
      <alignment vertical="top"/>
    </xf>
    <xf numFmtId="165" fontId="9" fillId="0" borderId="67" xfId="0" applyNumberFormat="1" applyFont="1" applyFill="1" applyBorder="1" applyAlignment="1">
      <alignment vertical="top"/>
    </xf>
    <xf numFmtId="165" fontId="9" fillId="2" borderId="80" xfId="0" applyNumberFormat="1" applyFont="1" applyFill="1" applyBorder="1" applyAlignment="1">
      <alignment horizontal="right" vertical="top"/>
    </xf>
    <xf numFmtId="165" fontId="9" fillId="2" borderId="67" xfId="0" applyNumberFormat="1" applyFont="1" applyFill="1" applyBorder="1" applyAlignment="1">
      <alignment horizontal="right" vertical="top"/>
    </xf>
    <xf numFmtId="1" fontId="9" fillId="0" borderId="63" xfId="0" applyNumberFormat="1" applyFont="1" applyBorder="1" applyAlignment="1">
      <alignment horizontal="center" vertical="top"/>
    </xf>
    <xf numFmtId="49" fontId="9" fillId="0" borderId="63" xfId="0" applyNumberFormat="1" applyFont="1" applyBorder="1" applyAlignment="1">
      <alignment horizontal="center" vertical="top"/>
    </xf>
    <xf numFmtId="169" fontId="9" fillId="0" borderId="63" xfId="0" applyNumberFormat="1" applyFont="1" applyBorder="1" applyAlignment="1">
      <alignment horizontal="center" vertical="top"/>
    </xf>
    <xf numFmtId="0" fontId="9" fillId="2" borderId="63" xfId="0" applyNumberFormat="1" applyFont="1" applyFill="1" applyBorder="1" applyAlignment="1">
      <alignment horizontal="justify" vertical="top" wrapText="1"/>
    </xf>
    <xf numFmtId="1" fontId="28" fillId="0" borderId="63" xfId="3" applyNumberFormat="1" applyFont="1" applyFill="1" applyBorder="1" applyAlignment="1">
      <alignment horizontal="center" vertical="top"/>
    </xf>
    <xf numFmtId="49" fontId="28" fillId="0" borderId="63" xfId="3" applyNumberFormat="1" applyFont="1" applyFill="1" applyBorder="1" applyAlignment="1">
      <alignment horizontal="center" vertical="top"/>
    </xf>
    <xf numFmtId="169" fontId="28" fillId="0" borderId="63" xfId="3" applyNumberFormat="1" applyFont="1" applyFill="1" applyBorder="1" applyAlignment="1">
      <alignment horizontal="center" vertical="top"/>
    </xf>
    <xf numFmtId="0" fontId="7" fillId="0" borderId="63" xfId="0" applyFont="1" applyFill="1" applyBorder="1" applyAlignment="1">
      <alignment horizontal="justify" vertical="top"/>
    </xf>
    <xf numFmtId="0" fontId="7" fillId="0" borderId="64" xfId="0" applyFont="1" applyBorder="1" applyAlignment="1">
      <alignment horizontal="center" vertical="top"/>
    </xf>
    <xf numFmtId="0" fontId="9" fillId="0" borderId="64" xfId="0" applyFont="1" applyBorder="1" applyAlignment="1">
      <alignment horizontal="center" vertical="top"/>
    </xf>
    <xf numFmtId="0" fontId="9" fillId="0" borderId="65" xfId="0" applyFont="1" applyBorder="1" applyAlignment="1">
      <alignment horizontal="center" vertical="top"/>
    </xf>
    <xf numFmtId="0" fontId="9" fillId="0" borderId="66" xfId="0" applyFont="1" applyBorder="1" applyAlignment="1">
      <alignment horizontal="center" vertical="top"/>
    </xf>
    <xf numFmtId="0" fontId="9" fillId="0" borderId="67" xfId="0" applyFont="1" applyBorder="1" applyAlignment="1">
      <alignment horizontal="center" vertical="top"/>
    </xf>
    <xf numFmtId="0" fontId="9" fillId="0" borderId="63" xfId="0" applyFont="1" applyBorder="1" applyAlignment="1">
      <alignment horizontal="center" vertical="top"/>
    </xf>
    <xf numFmtId="164" fontId="9" fillId="0" borderId="68" xfId="0" applyNumberFormat="1" applyFont="1" applyBorder="1" applyAlignment="1">
      <alignment horizontal="center" vertical="top"/>
    </xf>
    <xf numFmtId="164" fontId="9" fillId="0" borderId="69" xfId="0" applyNumberFormat="1" applyFont="1" applyBorder="1" applyAlignment="1">
      <alignment horizontal="center" vertical="top"/>
    </xf>
    <xf numFmtId="166" fontId="9" fillId="0" borderId="63" xfId="0" applyNumberFormat="1" applyFont="1" applyBorder="1" applyAlignment="1">
      <alignment horizontal="center" vertical="top"/>
    </xf>
    <xf numFmtId="0" fontId="2" fillId="0" borderId="63" xfId="0" applyFont="1" applyFill="1" applyBorder="1" applyAlignment="1">
      <alignment horizontal="justify" vertical="top" wrapText="1"/>
    </xf>
    <xf numFmtId="0" fontId="7" fillId="0" borderId="79" xfId="0" applyFont="1" applyFill="1" applyBorder="1"/>
    <xf numFmtId="49" fontId="2" fillId="0" borderId="69" xfId="3" applyNumberFormat="1" applyFont="1" applyBorder="1" applyAlignment="1">
      <alignment horizontal="center" vertical="top"/>
    </xf>
    <xf numFmtId="169" fontId="2" fillId="0" borderId="69" xfId="3" applyNumberFormat="1" applyFont="1" applyBorder="1" applyAlignment="1">
      <alignment horizontal="center" vertical="top"/>
    </xf>
    <xf numFmtId="0" fontId="7" fillId="0" borderId="69" xfId="0" applyFont="1" applyFill="1" applyBorder="1" applyAlignment="1">
      <alignment horizontal="justify" vertical="top" wrapText="1"/>
    </xf>
    <xf numFmtId="0" fontId="7" fillId="2" borderId="79" xfId="0" applyFont="1" applyFill="1" applyBorder="1" applyAlignment="1">
      <alignment horizontal="center" vertical="top"/>
    </xf>
    <xf numFmtId="0" fontId="7" fillId="0" borderId="79" xfId="0" applyFont="1" applyFill="1" applyBorder="1" applyAlignment="1">
      <alignment horizontal="center" vertical="top"/>
    </xf>
    <xf numFmtId="1" fontId="2" fillId="0" borderId="70" xfId="3" applyNumberFormat="1" applyFont="1" applyFill="1" applyBorder="1" applyAlignment="1">
      <alignment horizontal="center" vertical="top"/>
    </xf>
    <xf numFmtId="164" fontId="7" fillId="0" borderId="74" xfId="0" applyNumberFormat="1" applyFont="1" applyBorder="1" applyAlignment="1">
      <alignment horizontal="center" vertical="top"/>
    </xf>
    <xf numFmtId="2" fontId="2" fillId="2" borderId="63" xfId="3" applyNumberFormat="1" applyFont="1" applyFill="1" applyBorder="1" applyAlignment="1">
      <alignment horizontal="center" vertical="top"/>
    </xf>
    <xf numFmtId="165" fontId="7" fillId="0" borderId="5" xfId="0" applyNumberFormat="1" applyFont="1" applyFill="1" applyBorder="1" applyAlignment="1">
      <alignment vertical="top"/>
    </xf>
    <xf numFmtId="165" fontId="8" fillId="0" borderId="76" xfId="0" applyNumberFormat="1" applyFont="1" applyFill="1" applyBorder="1" applyAlignment="1">
      <alignment horizontal="right" vertical="top"/>
    </xf>
    <xf numFmtId="165" fontId="8" fillId="2" borderId="76" xfId="0" applyNumberFormat="1" applyFont="1" applyFill="1" applyBorder="1" applyAlignment="1">
      <alignment horizontal="right" vertical="top"/>
    </xf>
    <xf numFmtId="165" fontId="7" fillId="0" borderId="76" xfId="0" applyNumberFormat="1" applyFont="1" applyFill="1" applyBorder="1" applyAlignment="1">
      <alignment vertical="top"/>
    </xf>
    <xf numFmtId="165" fontId="12" fillId="0" borderId="32" xfId="0" applyNumberFormat="1" applyFont="1" applyFill="1" applyBorder="1" applyAlignment="1">
      <alignment vertical="top"/>
    </xf>
    <xf numFmtId="165" fontId="12" fillId="0" borderId="23" xfId="0" applyNumberFormat="1" applyFont="1" applyFill="1" applyBorder="1" applyAlignment="1">
      <alignment vertical="top"/>
    </xf>
    <xf numFmtId="0" fontId="7" fillId="0" borderId="11" xfId="0" applyFont="1" applyFill="1" applyBorder="1"/>
    <xf numFmtId="3" fontId="12" fillId="0" borderId="11" xfId="0" applyNumberFormat="1" applyFont="1" applyFill="1" applyBorder="1" applyAlignment="1">
      <alignment vertical="top"/>
    </xf>
    <xf numFmtId="165" fontId="12" fillId="0" borderId="24" xfId="0" applyNumberFormat="1" applyFont="1" applyFill="1" applyBorder="1" applyAlignment="1">
      <alignment vertical="top"/>
    </xf>
    <xf numFmtId="0" fontId="7" fillId="0" borderId="19" xfId="0" applyFont="1" applyFill="1" applyBorder="1"/>
    <xf numFmtId="165" fontId="7" fillId="3" borderId="19" xfId="0" applyNumberFormat="1" applyFont="1" applyFill="1" applyBorder="1"/>
    <xf numFmtId="165" fontId="11" fillId="3" borderId="1" xfId="0" applyNumberFormat="1" applyFont="1" applyFill="1" applyBorder="1" applyAlignment="1">
      <alignment horizontal="right" vertical="top"/>
    </xf>
    <xf numFmtId="165" fontId="11" fillId="0" borderId="1" xfId="0" applyNumberFormat="1" applyFont="1" applyFill="1" applyBorder="1" applyAlignment="1">
      <alignment horizontal="right" vertical="top"/>
    </xf>
    <xf numFmtId="0" fontId="9" fillId="0" borderId="72" xfId="0" applyFont="1" applyBorder="1" applyAlignment="1">
      <alignment horizontal="center" vertical="top"/>
    </xf>
    <xf numFmtId="0" fontId="9" fillId="0" borderId="73" xfId="0" applyFont="1" applyBorder="1" applyAlignment="1">
      <alignment horizontal="center" vertical="top"/>
    </xf>
    <xf numFmtId="0" fontId="9" fillId="0" borderId="74" xfId="0" applyFont="1" applyBorder="1" applyAlignment="1">
      <alignment horizontal="center" vertical="top"/>
    </xf>
    <xf numFmtId="0" fontId="9" fillId="0" borderId="70" xfId="0" applyFont="1" applyBorder="1" applyAlignment="1">
      <alignment horizontal="center" vertical="top"/>
    </xf>
    <xf numFmtId="164" fontId="9" fillId="0" borderId="75" xfId="0" applyNumberFormat="1" applyFont="1" applyBorder="1" applyAlignment="1">
      <alignment horizontal="center" vertical="top"/>
    </xf>
    <xf numFmtId="164" fontId="9" fillId="0" borderId="74" xfId="0" applyNumberFormat="1" applyFont="1" applyBorder="1" applyAlignment="1">
      <alignment horizontal="center" vertical="top"/>
    </xf>
    <xf numFmtId="166" fontId="9" fillId="0" borderId="70" xfId="0" applyNumberFormat="1" applyFont="1" applyBorder="1" applyAlignment="1">
      <alignment horizontal="center" vertical="top"/>
    </xf>
    <xf numFmtId="164" fontId="7" fillId="0" borderId="70" xfId="0" applyNumberFormat="1" applyFont="1" applyFill="1" applyBorder="1" applyAlignment="1">
      <alignment horizontal="center" vertical="top"/>
    </xf>
    <xf numFmtId="169" fontId="7" fillId="0" borderId="70" xfId="0" applyNumberFormat="1" applyFont="1" applyFill="1" applyBorder="1" applyAlignment="1">
      <alignment horizontal="center" vertical="top"/>
    </xf>
    <xf numFmtId="2" fontId="7" fillId="0" borderId="78" xfId="0" applyNumberFormat="1" applyFont="1" applyFill="1" applyBorder="1"/>
    <xf numFmtId="2" fontId="7" fillId="0" borderId="74" xfId="0" applyNumberFormat="1" applyFont="1" applyFill="1" applyBorder="1"/>
    <xf numFmtId="2" fontId="7" fillId="0" borderId="76" xfId="0" applyNumberFormat="1" applyFont="1" applyFill="1" applyBorder="1"/>
    <xf numFmtId="0" fontId="9" fillId="0" borderId="70" xfId="0" applyFont="1" applyBorder="1" applyAlignment="1">
      <alignment horizontal="justify" vertical="top" wrapText="1"/>
    </xf>
    <xf numFmtId="0" fontId="7" fillId="0" borderId="78" xfId="0" applyFont="1" applyFill="1" applyBorder="1"/>
    <xf numFmtId="0" fontId="7" fillId="0" borderId="70" xfId="0" applyFont="1" applyFill="1" applyBorder="1" applyAlignment="1">
      <alignment horizontal="left" vertical="top" wrapText="1"/>
    </xf>
    <xf numFmtId="164" fontId="9" fillId="0" borderId="74" xfId="0" applyNumberFormat="1" applyFont="1" applyFill="1" applyBorder="1" applyAlignment="1">
      <alignment horizontal="center" vertical="top"/>
    </xf>
    <xf numFmtId="49" fontId="29" fillId="0" borderId="70" xfId="3" applyNumberFormat="1" applyFont="1" applyBorder="1" applyAlignment="1">
      <alignment horizontal="center" vertical="top"/>
    </xf>
    <xf numFmtId="169" fontId="29" fillId="0" borderId="70" xfId="3" applyNumberFormat="1" applyFont="1" applyBorder="1" applyAlignment="1">
      <alignment horizontal="center" vertical="top"/>
    </xf>
    <xf numFmtId="165" fontId="8" fillId="0" borderId="73" xfId="0" applyNumberFormat="1" applyFont="1" applyFill="1" applyBorder="1" applyAlignment="1">
      <alignment horizontal="right" vertical="top"/>
    </xf>
    <xf numFmtId="3" fontId="7" fillId="5" borderId="71" xfId="0" applyNumberFormat="1" applyFont="1" applyFill="1" applyBorder="1" applyAlignment="1">
      <alignment vertical="top"/>
    </xf>
    <xf numFmtId="0" fontId="7" fillId="0" borderId="72"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4" xfId="0" applyFont="1" applyFill="1" applyBorder="1" applyAlignment="1">
      <alignment horizontal="center" vertical="top" wrapText="1"/>
    </xf>
    <xf numFmtId="0" fontId="9" fillId="2" borderId="71" xfId="0" applyFont="1" applyFill="1" applyBorder="1" applyAlignment="1">
      <alignment horizontal="center" vertical="top" wrapText="1"/>
    </xf>
    <xf numFmtId="0" fontId="9" fillId="2" borderId="72" xfId="0" applyFont="1" applyFill="1" applyBorder="1" applyAlignment="1">
      <alignment horizontal="center" vertical="top" wrapText="1"/>
    </xf>
    <xf numFmtId="0" fontId="9" fillId="2" borderId="73" xfId="0" applyFont="1" applyFill="1" applyBorder="1" applyAlignment="1">
      <alignment horizontal="center" vertical="top" wrapText="1"/>
    </xf>
    <xf numFmtId="0" fontId="9" fillId="2" borderId="74" xfId="0" applyFont="1" applyFill="1" applyBorder="1" applyAlignment="1">
      <alignment horizontal="center" vertical="top" wrapText="1"/>
    </xf>
    <xf numFmtId="0" fontId="9" fillId="2" borderId="70" xfId="0" applyFont="1" applyFill="1" applyBorder="1" applyAlignment="1">
      <alignment horizontal="center" vertical="top" wrapText="1"/>
    </xf>
    <xf numFmtId="165" fontId="7" fillId="2" borderId="73" xfId="0" applyNumberFormat="1" applyFont="1" applyFill="1" applyBorder="1" applyAlignment="1">
      <alignment vertical="top"/>
    </xf>
    <xf numFmtId="3" fontId="8" fillId="2" borderId="76" xfId="0" applyNumberFormat="1" applyFont="1" applyFill="1" applyBorder="1" applyAlignment="1">
      <alignment horizontal="right" vertical="top"/>
    </xf>
    <xf numFmtId="3" fontId="8" fillId="2" borderId="70" xfId="0" applyNumberFormat="1" applyFont="1" applyFill="1" applyBorder="1" applyAlignment="1">
      <alignment horizontal="right" vertical="top"/>
    </xf>
    <xf numFmtId="164" fontId="7" fillId="2" borderId="75" xfId="0" applyNumberFormat="1" applyFont="1" applyFill="1" applyBorder="1" applyAlignment="1">
      <alignment horizontal="center" vertical="top" wrapText="1"/>
    </xf>
    <xf numFmtId="164" fontId="8" fillId="2" borderId="74" xfId="1" applyNumberFormat="1" applyFont="1" applyFill="1" applyBorder="1" applyAlignment="1" applyProtection="1">
      <alignment horizontal="center" vertical="top"/>
      <protection locked="0"/>
    </xf>
    <xf numFmtId="165" fontId="8" fillId="2" borderId="73" xfId="0" applyNumberFormat="1" applyFont="1" applyFill="1" applyBorder="1" applyAlignment="1">
      <alignment horizontal="right" vertical="top"/>
    </xf>
    <xf numFmtId="0" fontId="7" fillId="2" borderId="75" xfId="0" applyFont="1" applyFill="1" applyBorder="1" applyAlignment="1">
      <alignment horizontal="center" vertical="top"/>
    </xf>
    <xf numFmtId="164" fontId="8" fillId="2" borderId="76" xfId="1" applyNumberFormat="1" applyFont="1" applyFill="1" applyBorder="1" applyAlignment="1" applyProtection="1">
      <alignment horizontal="center" vertical="top"/>
      <protection locked="0"/>
    </xf>
    <xf numFmtId="0" fontId="7" fillId="0" borderId="70" xfId="0" applyFont="1" applyFill="1" applyBorder="1" applyAlignment="1">
      <alignment horizontal="center" vertical="top" wrapText="1"/>
    </xf>
    <xf numFmtId="0" fontId="7" fillId="0" borderId="75" xfId="0" applyFont="1" applyFill="1" applyBorder="1" applyAlignment="1">
      <alignment horizontal="center" vertical="top" wrapText="1"/>
    </xf>
    <xf numFmtId="49" fontId="7" fillId="0" borderId="74" xfId="0" applyNumberFormat="1" applyFont="1" applyFill="1" applyBorder="1" applyAlignment="1">
      <alignment horizontal="center" vertical="top" wrapText="1"/>
    </xf>
    <xf numFmtId="3" fontId="7" fillId="0" borderId="74" xfId="0" applyNumberFormat="1" applyFont="1" applyFill="1" applyBorder="1" applyAlignment="1">
      <alignment vertical="top"/>
    </xf>
    <xf numFmtId="0" fontId="7" fillId="0" borderId="72" xfId="0" applyFont="1" applyBorder="1" applyAlignment="1">
      <alignment horizontal="center" vertical="top" wrapText="1"/>
    </xf>
    <xf numFmtId="0" fontId="7" fillId="0" borderId="73" xfId="0" applyFont="1" applyBorder="1" applyAlignment="1">
      <alignment horizontal="center" vertical="top" wrapText="1"/>
    </xf>
    <xf numFmtId="0" fontId="7" fillId="0" borderId="74" xfId="0" applyFont="1" applyBorder="1" applyAlignment="1">
      <alignment horizontal="center" vertical="top" wrapText="1"/>
    </xf>
    <xf numFmtId="0" fontId="9" fillId="0" borderId="70" xfId="0" applyNumberFormat="1" applyFont="1" applyBorder="1" applyAlignment="1">
      <alignment horizontal="center" vertical="top"/>
    </xf>
    <xf numFmtId="0" fontId="7" fillId="0" borderId="70" xfId="0" applyFont="1" applyFill="1" applyBorder="1" applyAlignment="1">
      <alignment horizontal="justify" vertical="top"/>
    </xf>
    <xf numFmtId="0" fontId="2" fillId="0" borderId="70" xfId="0" applyFont="1" applyBorder="1" applyAlignment="1">
      <alignment horizontal="justify" vertical="top" wrapText="1"/>
    </xf>
    <xf numFmtId="3" fontId="7" fillId="0" borderId="73" xfId="0" applyNumberFormat="1" applyFont="1" applyFill="1" applyBorder="1" applyAlignment="1">
      <alignment vertical="top"/>
    </xf>
    <xf numFmtId="49" fontId="7" fillId="0" borderId="75" xfId="0" applyNumberFormat="1" applyFont="1" applyFill="1" applyBorder="1" applyAlignment="1">
      <alignment horizontal="center" vertical="top"/>
    </xf>
    <xf numFmtId="0" fontId="7" fillId="0" borderId="70" xfId="0" applyFont="1" applyBorder="1" applyAlignment="1">
      <alignment horizontal="center" vertical="top" wrapText="1"/>
    </xf>
    <xf numFmtId="0" fontId="4" fillId="9" borderId="14"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7" xfId="0" applyFont="1" applyFill="1" applyBorder="1" applyAlignment="1">
      <alignment horizontal="center" vertical="center" wrapText="1"/>
    </xf>
    <xf numFmtId="1" fontId="4" fillId="10" borderId="14" xfId="0" applyNumberFormat="1" applyFont="1" applyFill="1" applyBorder="1" applyAlignment="1">
      <alignment horizontal="center" vertical="center" wrapText="1"/>
    </xf>
    <xf numFmtId="1" fontId="4" fillId="10" borderId="9" xfId="0" applyNumberFormat="1" applyFont="1" applyFill="1" applyBorder="1" applyAlignment="1">
      <alignment horizontal="center" vertical="center" wrapText="1"/>
    </xf>
    <xf numFmtId="1" fontId="4" fillId="10" borderId="7" xfId="0" applyNumberFormat="1" applyFont="1" applyFill="1" applyBorder="1" applyAlignment="1">
      <alignment horizontal="center" vertical="center" wrapText="1"/>
    </xf>
    <xf numFmtId="0" fontId="4" fillId="8" borderId="14" xfId="0" applyFont="1" applyFill="1" applyBorder="1" applyAlignment="1">
      <alignment horizontal="center" vertical="center" textRotation="90" wrapText="1"/>
    </xf>
    <xf numFmtId="0" fontId="4" fillId="8" borderId="9" xfId="0" applyFont="1" applyFill="1" applyBorder="1" applyAlignment="1">
      <alignment horizontal="center" vertical="center" textRotation="90" wrapText="1"/>
    </xf>
    <xf numFmtId="0" fontId="4" fillId="8" borderId="7" xfId="0" applyFont="1" applyFill="1" applyBorder="1" applyAlignment="1">
      <alignment horizontal="center" vertical="center" textRotation="90" wrapText="1"/>
    </xf>
    <xf numFmtId="0" fontId="4"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23"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5" fillId="7" borderId="31" xfId="0" applyFont="1" applyFill="1" applyBorder="1" applyAlignment="1">
      <alignment horizontal="center" wrapText="1"/>
    </xf>
    <xf numFmtId="0" fontId="5" fillId="7" borderId="30" xfId="0" applyFont="1" applyFill="1" applyBorder="1" applyAlignment="1">
      <alignment horizontal="center" wrapText="1"/>
    </xf>
    <xf numFmtId="0" fontId="5" fillId="7" borderId="4" xfId="0" applyFont="1" applyFill="1" applyBorder="1" applyAlignment="1">
      <alignment horizontal="center" wrapText="1"/>
    </xf>
    <xf numFmtId="0" fontId="4" fillId="8" borderId="14"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13" fillId="8" borderId="24"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1" xfId="0" applyFont="1" applyFill="1" applyBorder="1" applyAlignment="1">
      <alignment horizontal="center" vertical="center"/>
    </xf>
    <xf numFmtId="0" fontId="6" fillId="8" borderId="31" xfId="0" applyFont="1" applyFill="1" applyBorder="1" applyAlignment="1">
      <alignment horizontal="center" wrapText="1"/>
    </xf>
    <xf numFmtId="0" fontId="6" fillId="8" borderId="30" xfId="0" applyFont="1" applyFill="1" applyBorder="1" applyAlignment="1">
      <alignment horizontal="center" wrapText="1"/>
    </xf>
    <xf numFmtId="0" fontId="6" fillId="8" borderId="26" xfId="0" applyFont="1" applyFill="1" applyBorder="1" applyAlignment="1">
      <alignment horizontal="center" wrapText="1"/>
    </xf>
    <xf numFmtId="0" fontId="4" fillId="8" borderId="10" xfId="0" applyFont="1" applyFill="1" applyBorder="1" applyAlignment="1">
      <alignment horizontal="center" vertical="center" textRotation="90" wrapText="1"/>
    </xf>
    <xf numFmtId="0" fontId="4" fillId="8" borderId="15" xfId="0" applyFont="1" applyFill="1" applyBorder="1" applyAlignment="1">
      <alignment horizontal="center" vertical="center" textRotation="90" wrapText="1"/>
    </xf>
    <xf numFmtId="0" fontId="4" fillId="8" borderId="18" xfId="0" applyFont="1" applyFill="1" applyBorder="1" applyAlignment="1">
      <alignment horizontal="center" vertical="center" textRotation="90" wrapText="1"/>
    </xf>
    <xf numFmtId="0" fontId="4" fillId="8" borderId="12" xfId="0" applyFont="1" applyFill="1" applyBorder="1" applyAlignment="1">
      <alignment horizontal="center" vertical="center" textRotation="90" wrapText="1"/>
    </xf>
    <xf numFmtId="0" fontId="4" fillId="8" borderId="3" xfId="0" applyFont="1" applyFill="1" applyBorder="1" applyAlignment="1">
      <alignment horizontal="center" vertical="center" textRotation="90" wrapText="1"/>
    </xf>
    <xf numFmtId="0" fontId="4" fillId="8" borderId="17" xfId="0" applyFont="1" applyFill="1" applyBorder="1" applyAlignment="1">
      <alignment horizontal="center" vertical="center" textRotation="90" wrapText="1"/>
    </xf>
    <xf numFmtId="0" fontId="4" fillId="8" borderId="11" xfId="0" applyFont="1" applyFill="1" applyBorder="1" applyAlignment="1">
      <alignment horizontal="center" vertical="center" textRotation="90" wrapText="1"/>
    </xf>
    <xf numFmtId="0" fontId="4" fillId="8" borderId="16" xfId="0" applyFont="1" applyFill="1" applyBorder="1" applyAlignment="1">
      <alignment horizontal="center" vertical="center" textRotation="90" wrapText="1"/>
    </xf>
    <xf numFmtId="0" fontId="4" fillId="8" borderId="19" xfId="0" applyFont="1" applyFill="1" applyBorder="1" applyAlignment="1">
      <alignment horizontal="center" vertical="center" textRotation="90" wrapText="1"/>
    </xf>
    <xf numFmtId="0" fontId="6" fillId="8" borderId="31"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5"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6" xfId="0" applyFont="1" applyFill="1" applyBorder="1" applyAlignment="1">
      <alignment horizontal="center" vertical="center" wrapText="1"/>
    </xf>
    <xf numFmtId="169" fontId="4" fillId="4" borderId="14" xfId="0" applyNumberFormat="1" applyFont="1" applyFill="1" applyBorder="1" applyAlignment="1">
      <alignment horizontal="center" vertical="center" wrapText="1"/>
    </xf>
    <xf numFmtId="169" fontId="4" fillId="4" borderId="9" xfId="0" applyNumberFormat="1" applyFont="1" applyFill="1" applyBorder="1" applyAlignment="1">
      <alignment horizontal="center" vertical="center" wrapText="1"/>
    </xf>
    <xf numFmtId="169" fontId="4" fillId="4" borderId="7" xfId="0" applyNumberFormat="1" applyFont="1" applyFill="1" applyBorder="1" applyAlignment="1">
      <alignment horizontal="center" vertical="center" wrapText="1"/>
    </xf>
    <xf numFmtId="0" fontId="4" fillId="8" borderId="31"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15" borderId="31" xfId="0" applyFont="1" applyFill="1" applyBorder="1" applyAlignment="1">
      <alignment horizontal="center" vertical="top"/>
    </xf>
    <xf numFmtId="0" fontId="4" fillId="15" borderId="30" xfId="0" applyFont="1" applyFill="1" applyBorder="1" applyAlignment="1">
      <alignment horizontal="center" vertical="top"/>
    </xf>
    <xf numFmtId="0" fontId="4" fillId="15" borderId="26" xfId="0" applyFont="1" applyFill="1" applyBorder="1" applyAlignment="1">
      <alignment horizontal="center" vertical="top"/>
    </xf>
    <xf numFmtId="0" fontId="4" fillId="0" borderId="31" xfId="0" applyFont="1" applyBorder="1" applyAlignment="1">
      <alignment horizontal="center"/>
    </xf>
    <xf numFmtId="0" fontId="4" fillId="0" borderId="30" xfId="0" applyFont="1" applyBorder="1" applyAlignment="1">
      <alignment horizontal="center"/>
    </xf>
    <xf numFmtId="0" fontId="4" fillId="0" borderId="26" xfId="0" applyFont="1" applyBorder="1" applyAlignment="1">
      <alignment horizontal="center"/>
    </xf>
    <xf numFmtId="0" fontId="4" fillId="14" borderId="21" xfId="0" applyFont="1" applyFill="1" applyBorder="1"/>
    <xf numFmtId="0" fontId="4" fillId="14" borderId="22" xfId="0" applyFont="1" applyFill="1" applyBorder="1"/>
    <xf numFmtId="0" fontId="4" fillId="14" borderId="26" xfId="0" applyFont="1" applyFill="1" applyBorder="1"/>
    <xf numFmtId="0" fontId="0" fillId="11" borderId="10" xfId="0" applyFill="1" applyBorder="1" applyAlignment="1">
      <alignment horizontal="center" vertical="top"/>
    </xf>
    <xf numFmtId="0" fontId="0" fillId="11" borderId="15" xfId="0" applyFill="1" applyBorder="1" applyAlignment="1">
      <alignment horizontal="center" vertical="top"/>
    </xf>
    <xf numFmtId="0" fontId="0" fillId="11" borderId="18" xfId="0" applyFill="1" applyBorder="1" applyAlignment="1">
      <alignment horizontal="center" vertical="top"/>
    </xf>
    <xf numFmtId="0" fontId="4" fillId="14" borderId="22" xfId="0" applyFont="1" applyFill="1" applyBorder="1" applyAlignment="1">
      <alignment horizontal="left"/>
    </xf>
    <xf numFmtId="0" fontId="4" fillId="14" borderId="26" xfId="0" applyFont="1" applyFill="1" applyBorder="1" applyAlignment="1">
      <alignment horizontal="left"/>
    </xf>
  </cellXfs>
  <cellStyles count="6">
    <cellStyle name="Normal" xfId="0" builtinId="0"/>
    <cellStyle name="Normal 2" xfId="3" xr:uid="{A2E38572-731B-4998-82F0-B1BE724FD06A}"/>
    <cellStyle name="Normal 5" xfId="2" xr:uid="{9CC4E576-69D5-44F7-80C4-1C3EB73930D0}"/>
    <cellStyle name="Normal_rec97f1" xfId="1" xr:uid="{00000000-0005-0000-0000-000001000000}"/>
    <cellStyle name="SAPDataCell" xfId="4" xr:uid="{1D8A6B0E-3B73-421F-9A9B-43B372575D66}"/>
    <cellStyle name="SAPMemberCell" xfId="5" xr:uid="{AD64947B-665B-4B2F-93A6-307B11A48F5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19</xdr:col>
      <xdr:colOff>0</xdr:colOff>
      <xdr:row>154</xdr:row>
      <xdr:rowOff>38100</xdr:rowOff>
    </xdr:from>
    <xdr:ext cx="184731" cy="264560"/>
    <xdr:sp macro="" textlink="">
      <xdr:nvSpPr>
        <xdr:cNvPr id="8" name="ZoneTexte 7">
          <a:extLst>
            <a:ext uri="{FF2B5EF4-FFF2-40B4-BE49-F238E27FC236}">
              <a16:creationId xmlns:a16="http://schemas.microsoft.com/office/drawing/2014/main" id="{00000000-0008-0000-0100-000008000000}"/>
            </a:ext>
          </a:extLst>
        </xdr:cNvPr>
        <xdr:cNvSpPr txBox="1"/>
      </xdr:nvSpPr>
      <xdr:spPr>
        <a:xfrm>
          <a:off x="14201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9" name="ZoneTexte 8">
          <a:extLst>
            <a:ext uri="{FF2B5EF4-FFF2-40B4-BE49-F238E27FC236}">
              <a16:creationId xmlns:a16="http://schemas.microsoft.com/office/drawing/2014/main" id="{00000000-0008-0000-0100-000009000000}"/>
            </a:ext>
          </a:extLst>
        </xdr:cNvPr>
        <xdr:cNvSpPr txBox="1"/>
      </xdr:nvSpPr>
      <xdr:spPr>
        <a:xfrm>
          <a:off x="154590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10" name="ZoneTexte 9">
          <a:extLst>
            <a:ext uri="{FF2B5EF4-FFF2-40B4-BE49-F238E27FC236}">
              <a16:creationId xmlns:a16="http://schemas.microsoft.com/office/drawing/2014/main" id="{00000000-0008-0000-0100-00000A000000}"/>
            </a:ext>
          </a:extLst>
        </xdr:cNvPr>
        <xdr:cNvSpPr txBox="1"/>
      </xdr:nvSpPr>
      <xdr:spPr>
        <a:xfrm>
          <a:off x="16649700"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11" name="ZoneTexte 10">
          <a:extLst>
            <a:ext uri="{FF2B5EF4-FFF2-40B4-BE49-F238E27FC236}">
              <a16:creationId xmlns:a16="http://schemas.microsoft.com/office/drawing/2014/main" id="{00000000-0008-0000-0100-00000B000000}"/>
            </a:ext>
          </a:extLst>
        </xdr:cNvPr>
        <xdr:cNvSpPr txBox="1"/>
      </xdr:nvSpPr>
      <xdr:spPr>
        <a:xfrm>
          <a:off x="14201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12" name="ZoneTexte 11">
          <a:extLst>
            <a:ext uri="{FF2B5EF4-FFF2-40B4-BE49-F238E27FC236}">
              <a16:creationId xmlns:a16="http://schemas.microsoft.com/office/drawing/2014/main" id="{00000000-0008-0000-0100-00000C000000}"/>
            </a:ext>
          </a:extLst>
        </xdr:cNvPr>
        <xdr:cNvSpPr txBox="1"/>
      </xdr:nvSpPr>
      <xdr:spPr>
        <a:xfrm>
          <a:off x="154590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13" name="ZoneTexte 12">
          <a:extLst>
            <a:ext uri="{FF2B5EF4-FFF2-40B4-BE49-F238E27FC236}">
              <a16:creationId xmlns:a16="http://schemas.microsoft.com/office/drawing/2014/main" id="{00000000-0008-0000-0100-00000D000000}"/>
            </a:ext>
          </a:extLst>
        </xdr:cNvPr>
        <xdr:cNvSpPr txBox="1"/>
      </xdr:nvSpPr>
      <xdr:spPr>
        <a:xfrm>
          <a:off x="16649700"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4" name="ZoneTexte 13">
          <a:extLst>
            <a:ext uri="{FF2B5EF4-FFF2-40B4-BE49-F238E27FC236}">
              <a16:creationId xmlns:a16="http://schemas.microsoft.com/office/drawing/2014/main" id="{00000000-0008-0000-0100-00000E000000}"/>
            </a:ext>
          </a:extLst>
        </xdr:cNvPr>
        <xdr:cNvSpPr txBox="1"/>
      </xdr:nvSpPr>
      <xdr:spPr>
        <a:xfrm>
          <a:off x="11287125" y="216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5" name="ZoneTexte 14">
          <a:extLst>
            <a:ext uri="{FF2B5EF4-FFF2-40B4-BE49-F238E27FC236}">
              <a16:creationId xmlns:a16="http://schemas.microsoft.com/office/drawing/2014/main" id="{00000000-0008-0000-0100-00000F000000}"/>
            </a:ext>
          </a:extLst>
        </xdr:cNvPr>
        <xdr:cNvSpPr txBox="1"/>
      </xdr:nvSpPr>
      <xdr:spPr>
        <a:xfrm>
          <a:off x="11287125" y="216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6" name="ZoneTexte 15">
          <a:extLst>
            <a:ext uri="{FF2B5EF4-FFF2-40B4-BE49-F238E27FC236}">
              <a16:creationId xmlns:a16="http://schemas.microsoft.com/office/drawing/2014/main" id="{00000000-0008-0000-0100-000010000000}"/>
            </a:ext>
          </a:extLst>
        </xdr:cNvPr>
        <xdr:cNvSpPr txBox="1"/>
      </xdr:nvSpPr>
      <xdr:spPr>
        <a:xfrm>
          <a:off x="10144125" y="369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7" name="ZoneTexte 16">
          <a:extLst>
            <a:ext uri="{FF2B5EF4-FFF2-40B4-BE49-F238E27FC236}">
              <a16:creationId xmlns:a16="http://schemas.microsoft.com/office/drawing/2014/main" id="{00000000-0008-0000-0100-000011000000}"/>
            </a:ext>
          </a:extLst>
        </xdr:cNvPr>
        <xdr:cNvSpPr txBox="1"/>
      </xdr:nvSpPr>
      <xdr:spPr>
        <a:xfrm>
          <a:off x="10144125" y="369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18" name="ZoneTexte 17">
          <a:extLst>
            <a:ext uri="{FF2B5EF4-FFF2-40B4-BE49-F238E27FC236}">
              <a16:creationId xmlns:a16="http://schemas.microsoft.com/office/drawing/2014/main" id="{00000000-0008-0000-0100-000012000000}"/>
            </a:ext>
          </a:extLst>
        </xdr:cNvPr>
        <xdr:cNvSpPr txBox="1"/>
      </xdr:nvSpPr>
      <xdr:spPr>
        <a:xfrm>
          <a:off x="7696200" y="369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19" name="ZoneTexte 18">
          <a:extLst>
            <a:ext uri="{FF2B5EF4-FFF2-40B4-BE49-F238E27FC236}">
              <a16:creationId xmlns:a16="http://schemas.microsoft.com/office/drawing/2014/main" id="{00000000-0008-0000-0100-000013000000}"/>
            </a:ext>
          </a:extLst>
        </xdr:cNvPr>
        <xdr:cNvSpPr txBox="1"/>
      </xdr:nvSpPr>
      <xdr:spPr>
        <a:xfrm>
          <a:off x="7696200" y="369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20" name="ZoneTexte 19">
          <a:extLst>
            <a:ext uri="{FF2B5EF4-FFF2-40B4-BE49-F238E27FC236}">
              <a16:creationId xmlns:a16="http://schemas.microsoft.com/office/drawing/2014/main" id="{00000000-0008-0000-0100-000014000000}"/>
            </a:ext>
          </a:extLst>
        </xdr:cNvPr>
        <xdr:cNvSpPr txBox="1"/>
      </xdr:nvSpPr>
      <xdr:spPr>
        <a:xfrm>
          <a:off x="16459200" y="4611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21" name="ZoneTexte 20">
          <a:extLst>
            <a:ext uri="{FF2B5EF4-FFF2-40B4-BE49-F238E27FC236}">
              <a16:creationId xmlns:a16="http://schemas.microsoft.com/office/drawing/2014/main" id="{00000000-0008-0000-0100-000015000000}"/>
            </a:ext>
          </a:extLst>
        </xdr:cNvPr>
        <xdr:cNvSpPr txBox="1"/>
      </xdr:nvSpPr>
      <xdr:spPr>
        <a:xfrm>
          <a:off x="16459200" y="4611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22" name="ZoneTexte 21">
          <a:extLst>
            <a:ext uri="{FF2B5EF4-FFF2-40B4-BE49-F238E27FC236}">
              <a16:creationId xmlns:a16="http://schemas.microsoft.com/office/drawing/2014/main" id="{00000000-0008-0000-0100-000016000000}"/>
            </a:ext>
          </a:extLst>
        </xdr:cNvPr>
        <xdr:cNvSpPr txBox="1"/>
      </xdr:nvSpPr>
      <xdr:spPr>
        <a:xfrm>
          <a:off x="16459200" y="4611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23" name="ZoneTexte 22">
          <a:extLst>
            <a:ext uri="{FF2B5EF4-FFF2-40B4-BE49-F238E27FC236}">
              <a16:creationId xmlns:a16="http://schemas.microsoft.com/office/drawing/2014/main" id="{00000000-0008-0000-0100-000017000000}"/>
            </a:ext>
          </a:extLst>
        </xdr:cNvPr>
        <xdr:cNvSpPr txBox="1"/>
      </xdr:nvSpPr>
      <xdr:spPr>
        <a:xfrm>
          <a:off x="16459200" y="4611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14</xdr:col>
      <xdr:colOff>0</xdr:colOff>
      <xdr:row>154</xdr:row>
      <xdr:rowOff>38100</xdr:rowOff>
    </xdr:from>
    <xdr:ext cx="184731" cy="264560"/>
    <xdr:sp macro="" textlink="">
      <xdr:nvSpPr>
        <xdr:cNvPr id="24" name="ZoneTexte 23">
          <a:extLst>
            <a:ext uri="{FF2B5EF4-FFF2-40B4-BE49-F238E27FC236}">
              <a16:creationId xmlns:a16="http://schemas.microsoft.com/office/drawing/2014/main" id="{00000000-0008-0000-0100-000018000000}"/>
            </a:ext>
          </a:extLst>
        </xdr:cNvPr>
        <xdr:cNvSpPr txBox="1"/>
      </xdr:nvSpPr>
      <xdr:spPr>
        <a:xfrm>
          <a:off x="10953750" y="517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14</xdr:col>
      <xdr:colOff>0</xdr:colOff>
      <xdr:row>154</xdr:row>
      <xdr:rowOff>38100</xdr:rowOff>
    </xdr:from>
    <xdr:ext cx="184731" cy="264560"/>
    <xdr:sp macro="" textlink="">
      <xdr:nvSpPr>
        <xdr:cNvPr id="25" name="ZoneTexte 24">
          <a:extLst>
            <a:ext uri="{FF2B5EF4-FFF2-40B4-BE49-F238E27FC236}">
              <a16:creationId xmlns:a16="http://schemas.microsoft.com/office/drawing/2014/main" id="{00000000-0008-0000-0100-000019000000}"/>
            </a:ext>
          </a:extLst>
        </xdr:cNvPr>
        <xdr:cNvSpPr txBox="1"/>
      </xdr:nvSpPr>
      <xdr:spPr>
        <a:xfrm>
          <a:off x="10953750" y="517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26" name="ZoneTexte 25">
          <a:extLst>
            <a:ext uri="{FF2B5EF4-FFF2-40B4-BE49-F238E27FC236}">
              <a16:creationId xmlns:a16="http://schemas.microsoft.com/office/drawing/2014/main" id="{00000000-0008-0000-0100-00001A000000}"/>
            </a:ext>
          </a:extLst>
        </xdr:cNvPr>
        <xdr:cNvSpPr txBox="1"/>
      </xdr:nvSpPr>
      <xdr:spPr>
        <a:xfrm>
          <a:off x="12906375" y="517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27" name="ZoneTexte 26">
          <a:extLst>
            <a:ext uri="{FF2B5EF4-FFF2-40B4-BE49-F238E27FC236}">
              <a16:creationId xmlns:a16="http://schemas.microsoft.com/office/drawing/2014/main" id="{00000000-0008-0000-0100-00001B000000}"/>
            </a:ext>
          </a:extLst>
        </xdr:cNvPr>
        <xdr:cNvSpPr txBox="1"/>
      </xdr:nvSpPr>
      <xdr:spPr>
        <a:xfrm>
          <a:off x="12906375" y="517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28" name="ZoneTexte 27">
          <a:extLst>
            <a:ext uri="{FF2B5EF4-FFF2-40B4-BE49-F238E27FC236}">
              <a16:creationId xmlns:a16="http://schemas.microsoft.com/office/drawing/2014/main" id="{00000000-0008-0000-0100-00001C000000}"/>
            </a:ext>
          </a:extLst>
        </xdr:cNvPr>
        <xdr:cNvSpPr txBox="1"/>
      </xdr:nvSpPr>
      <xdr:spPr>
        <a:xfrm>
          <a:off x="12906375" y="517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29" name="ZoneTexte 28">
          <a:extLst>
            <a:ext uri="{FF2B5EF4-FFF2-40B4-BE49-F238E27FC236}">
              <a16:creationId xmlns:a16="http://schemas.microsoft.com/office/drawing/2014/main" id="{00000000-0008-0000-0100-00001D000000}"/>
            </a:ext>
          </a:extLst>
        </xdr:cNvPr>
        <xdr:cNvSpPr txBox="1"/>
      </xdr:nvSpPr>
      <xdr:spPr>
        <a:xfrm>
          <a:off x="12906375" y="517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30" name="ZoneTexte 29">
          <a:extLst>
            <a:ext uri="{FF2B5EF4-FFF2-40B4-BE49-F238E27FC236}">
              <a16:creationId xmlns:a16="http://schemas.microsoft.com/office/drawing/2014/main" id="{00000000-0008-0000-0100-00001E000000}"/>
            </a:ext>
          </a:extLst>
        </xdr:cNvPr>
        <xdr:cNvSpPr txBox="1"/>
      </xdr:nvSpPr>
      <xdr:spPr>
        <a:xfrm>
          <a:off x="12906375" y="5592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31" name="ZoneTexte 30">
          <a:extLst>
            <a:ext uri="{FF2B5EF4-FFF2-40B4-BE49-F238E27FC236}">
              <a16:creationId xmlns:a16="http://schemas.microsoft.com/office/drawing/2014/main" id="{00000000-0008-0000-0100-00001F000000}"/>
            </a:ext>
          </a:extLst>
        </xdr:cNvPr>
        <xdr:cNvSpPr txBox="1"/>
      </xdr:nvSpPr>
      <xdr:spPr>
        <a:xfrm>
          <a:off x="12906375" y="5592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32" name="ZoneTexte 31">
          <a:extLst>
            <a:ext uri="{FF2B5EF4-FFF2-40B4-BE49-F238E27FC236}">
              <a16:creationId xmlns:a16="http://schemas.microsoft.com/office/drawing/2014/main" id="{00000000-0008-0000-0100-000020000000}"/>
            </a:ext>
          </a:extLst>
        </xdr:cNvPr>
        <xdr:cNvSpPr txBox="1"/>
      </xdr:nvSpPr>
      <xdr:spPr>
        <a:xfrm>
          <a:off x="12906375" y="5592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33" name="ZoneTexte 32">
          <a:extLst>
            <a:ext uri="{FF2B5EF4-FFF2-40B4-BE49-F238E27FC236}">
              <a16:creationId xmlns:a16="http://schemas.microsoft.com/office/drawing/2014/main" id="{00000000-0008-0000-0100-000021000000}"/>
            </a:ext>
          </a:extLst>
        </xdr:cNvPr>
        <xdr:cNvSpPr txBox="1"/>
      </xdr:nvSpPr>
      <xdr:spPr>
        <a:xfrm>
          <a:off x="12906375" y="5592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34" name="ZoneTexte 33">
          <a:extLst>
            <a:ext uri="{FF2B5EF4-FFF2-40B4-BE49-F238E27FC236}">
              <a16:creationId xmlns:a16="http://schemas.microsoft.com/office/drawing/2014/main" id="{00000000-0008-0000-0100-000022000000}"/>
            </a:ext>
          </a:extLst>
        </xdr:cNvPr>
        <xdr:cNvSpPr txBox="1"/>
      </xdr:nvSpPr>
      <xdr:spPr>
        <a:xfrm>
          <a:off x="13296900" y="592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35" name="ZoneTexte 34">
          <a:extLst>
            <a:ext uri="{FF2B5EF4-FFF2-40B4-BE49-F238E27FC236}">
              <a16:creationId xmlns:a16="http://schemas.microsoft.com/office/drawing/2014/main" id="{00000000-0008-0000-0100-000023000000}"/>
            </a:ext>
          </a:extLst>
        </xdr:cNvPr>
        <xdr:cNvSpPr txBox="1"/>
      </xdr:nvSpPr>
      <xdr:spPr>
        <a:xfrm>
          <a:off x="13296900" y="592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36" name="ZoneTexte 35">
          <a:extLst>
            <a:ext uri="{FF2B5EF4-FFF2-40B4-BE49-F238E27FC236}">
              <a16:creationId xmlns:a16="http://schemas.microsoft.com/office/drawing/2014/main" id="{00000000-0008-0000-0100-000024000000}"/>
            </a:ext>
          </a:extLst>
        </xdr:cNvPr>
        <xdr:cNvSpPr txBox="1"/>
      </xdr:nvSpPr>
      <xdr:spPr>
        <a:xfrm>
          <a:off x="13296900" y="592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37" name="ZoneTexte 36">
          <a:extLst>
            <a:ext uri="{FF2B5EF4-FFF2-40B4-BE49-F238E27FC236}">
              <a16:creationId xmlns:a16="http://schemas.microsoft.com/office/drawing/2014/main" id="{00000000-0008-0000-0100-000025000000}"/>
            </a:ext>
          </a:extLst>
        </xdr:cNvPr>
        <xdr:cNvSpPr txBox="1"/>
      </xdr:nvSpPr>
      <xdr:spPr>
        <a:xfrm>
          <a:off x="13296900" y="592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38" name="ZoneTexte 37">
          <a:extLst>
            <a:ext uri="{FF2B5EF4-FFF2-40B4-BE49-F238E27FC236}">
              <a16:creationId xmlns:a16="http://schemas.microsoft.com/office/drawing/2014/main" id="{00000000-0008-0000-0100-000026000000}"/>
            </a:ext>
          </a:extLst>
        </xdr:cNvPr>
        <xdr:cNvSpPr txBox="1"/>
      </xdr:nvSpPr>
      <xdr:spPr>
        <a:xfrm>
          <a:off x="13296900" y="592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39" name="ZoneTexte 38">
          <a:extLst>
            <a:ext uri="{FF2B5EF4-FFF2-40B4-BE49-F238E27FC236}">
              <a16:creationId xmlns:a16="http://schemas.microsoft.com/office/drawing/2014/main" id="{00000000-0008-0000-0100-000027000000}"/>
            </a:ext>
          </a:extLst>
        </xdr:cNvPr>
        <xdr:cNvSpPr txBox="1"/>
      </xdr:nvSpPr>
      <xdr:spPr>
        <a:xfrm>
          <a:off x="13296900" y="592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40" name="ZoneTexte 39">
          <a:extLst>
            <a:ext uri="{FF2B5EF4-FFF2-40B4-BE49-F238E27FC236}">
              <a16:creationId xmlns:a16="http://schemas.microsoft.com/office/drawing/2014/main" id="{00000000-0008-0000-0100-000028000000}"/>
            </a:ext>
          </a:extLst>
        </xdr:cNvPr>
        <xdr:cNvSpPr txBox="1"/>
      </xdr:nvSpPr>
      <xdr:spPr>
        <a:xfrm>
          <a:off x="13296900" y="592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41" name="ZoneTexte 40">
          <a:extLst>
            <a:ext uri="{FF2B5EF4-FFF2-40B4-BE49-F238E27FC236}">
              <a16:creationId xmlns:a16="http://schemas.microsoft.com/office/drawing/2014/main" id="{00000000-0008-0000-0100-000029000000}"/>
            </a:ext>
          </a:extLst>
        </xdr:cNvPr>
        <xdr:cNvSpPr txBox="1"/>
      </xdr:nvSpPr>
      <xdr:spPr>
        <a:xfrm>
          <a:off x="13296900" y="592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42" name="ZoneTexte 41">
          <a:extLst>
            <a:ext uri="{FF2B5EF4-FFF2-40B4-BE49-F238E27FC236}">
              <a16:creationId xmlns:a16="http://schemas.microsoft.com/office/drawing/2014/main" id="{00000000-0008-0000-0100-00002A000000}"/>
            </a:ext>
          </a:extLst>
        </xdr:cNvPr>
        <xdr:cNvSpPr txBox="1"/>
      </xdr:nvSpPr>
      <xdr:spPr>
        <a:xfrm>
          <a:off x="13296900" y="594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43" name="ZoneTexte 42">
          <a:extLst>
            <a:ext uri="{FF2B5EF4-FFF2-40B4-BE49-F238E27FC236}">
              <a16:creationId xmlns:a16="http://schemas.microsoft.com/office/drawing/2014/main" id="{00000000-0008-0000-0100-00002B000000}"/>
            </a:ext>
          </a:extLst>
        </xdr:cNvPr>
        <xdr:cNvSpPr txBox="1"/>
      </xdr:nvSpPr>
      <xdr:spPr>
        <a:xfrm>
          <a:off x="13296900" y="594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44" name="ZoneTexte 43">
          <a:extLst>
            <a:ext uri="{FF2B5EF4-FFF2-40B4-BE49-F238E27FC236}">
              <a16:creationId xmlns:a16="http://schemas.microsoft.com/office/drawing/2014/main" id="{00000000-0008-0000-0100-00002C000000}"/>
            </a:ext>
          </a:extLst>
        </xdr:cNvPr>
        <xdr:cNvSpPr txBox="1"/>
      </xdr:nvSpPr>
      <xdr:spPr>
        <a:xfrm>
          <a:off x="13296900" y="594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45" name="ZoneTexte 44">
          <a:extLst>
            <a:ext uri="{FF2B5EF4-FFF2-40B4-BE49-F238E27FC236}">
              <a16:creationId xmlns:a16="http://schemas.microsoft.com/office/drawing/2014/main" id="{00000000-0008-0000-0100-00002D000000}"/>
            </a:ext>
          </a:extLst>
        </xdr:cNvPr>
        <xdr:cNvSpPr txBox="1"/>
      </xdr:nvSpPr>
      <xdr:spPr>
        <a:xfrm>
          <a:off x="13296900" y="594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46" name="ZoneTexte 45">
          <a:extLst>
            <a:ext uri="{FF2B5EF4-FFF2-40B4-BE49-F238E27FC236}">
              <a16:creationId xmlns:a16="http://schemas.microsoft.com/office/drawing/2014/main" id="{00000000-0008-0000-0100-00002E000000}"/>
            </a:ext>
          </a:extLst>
        </xdr:cNvPr>
        <xdr:cNvSpPr txBox="1"/>
      </xdr:nvSpPr>
      <xdr:spPr>
        <a:xfrm>
          <a:off x="12601575" y="5349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47" name="ZoneTexte 46">
          <a:extLst>
            <a:ext uri="{FF2B5EF4-FFF2-40B4-BE49-F238E27FC236}">
              <a16:creationId xmlns:a16="http://schemas.microsoft.com/office/drawing/2014/main" id="{00000000-0008-0000-0100-00002F000000}"/>
            </a:ext>
          </a:extLst>
        </xdr:cNvPr>
        <xdr:cNvSpPr txBox="1"/>
      </xdr:nvSpPr>
      <xdr:spPr>
        <a:xfrm>
          <a:off x="12601575" y="5349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48" name="ZoneTexte 47">
          <a:extLst>
            <a:ext uri="{FF2B5EF4-FFF2-40B4-BE49-F238E27FC236}">
              <a16:creationId xmlns:a16="http://schemas.microsoft.com/office/drawing/2014/main" id="{00000000-0008-0000-0100-000030000000}"/>
            </a:ext>
          </a:extLst>
        </xdr:cNvPr>
        <xdr:cNvSpPr txBox="1"/>
      </xdr:nvSpPr>
      <xdr:spPr>
        <a:xfrm>
          <a:off x="12601575" y="5349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49" name="ZoneTexte 48">
          <a:extLst>
            <a:ext uri="{FF2B5EF4-FFF2-40B4-BE49-F238E27FC236}">
              <a16:creationId xmlns:a16="http://schemas.microsoft.com/office/drawing/2014/main" id="{00000000-0008-0000-0100-000031000000}"/>
            </a:ext>
          </a:extLst>
        </xdr:cNvPr>
        <xdr:cNvSpPr txBox="1"/>
      </xdr:nvSpPr>
      <xdr:spPr>
        <a:xfrm>
          <a:off x="12601575" y="5349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50" name="ZoneTexte 49">
          <a:extLst>
            <a:ext uri="{FF2B5EF4-FFF2-40B4-BE49-F238E27FC236}">
              <a16:creationId xmlns:a16="http://schemas.microsoft.com/office/drawing/2014/main" id="{00000000-0008-0000-0100-000032000000}"/>
            </a:ext>
          </a:extLst>
        </xdr:cNvPr>
        <xdr:cNvSpPr txBox="1"/>
      </xdr:nvSpPr>
      <xdr:spPr>
        <a:xfrm>
          <a:off x="12430125" y="541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51" name="ZoneTexte 50">
          <a:extLst>
            <a:ext uri="{FF2B5EF4-FFF2-40B4-BE49-F238E27FC236}">
              <a16:creationId xmlns:a16="http://schemas.microsoft.com/office/drawing/2014/main" id="{00000000-0008-0000-0100-000033000000}"/>
            </a:ext>
          </a:extLst>
        </xdr:cNvPr>
        <xdr:cNvSpPr txBox="1"/>
      </xdr:nvSpPr>
      <xdr:spPr>
        <a:xfrm>
          <a:off x="12430125" y="541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52" name="ZoneTexte 51">
          <a:extLst>
            <a:ext uri="{FF2B5EF4-FFF2-40B4-BE49-F238E27FC236}">
              <a16:creationId xmlns:a16="http://schemas.microsoft.com/office/drawing/2014/main" id="{00000000-0008-0000-0100-000034000000}"/>
            </a:ext>
          </a:extLst>
        </xdr:cNvPr>
        <xdr:cNvSpPr txBox="1"/>
      </xdr:nvSpPr>
      <xdr:spPr>
        <a:xfrm>
          <a:off x="12430125" y="541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19</xdr:col>
      <xdr:colOff>0</xdr:colOff>
      <xdr:row>154</xdr:row>
      <xdr:rowOff>38100</xdr:rowOff>
    </xdr:from>
    <xdr:ext cx="184731" cy="264560"/>
    <xdr:sp macro="" textlink="">
      <xdr:nvSpPr>
        <xdr:cNvPr id="53" name="ZoneTexte 52">
          <a:extLst>
            <a:ext uri="{FF2B5EF4-FFF2-40B4-BE49-F238E27FC236}">
              <a16:creationId xmlns:a16="http://schemas.microsoft.com/office/drawing/2014/main" id="{00000000-0008-0000-0100-000035000000}"/>
            </a:ext>
          </a:extLst>
        </xdr:cNvPr>
        <xdr:cNvSpPr txBox="1"/>
      </xdr:nvSpPr>
      <xdr:spPr>
        <a:xfrm>
          <a:off x="12430125" y="541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54" name="ZoneTexte 53">
          <a:extLst>
            <a:ext uri="{FF2B5EF4-FFF2-40B4-BE49-F238E27FC236}">
              <a16:creationId xmlns:a16="http://schemas.microsoft.com/office/drawing/2014/main" id="{00000000-0008-0000-0100-000036000000}"/>
            </a:ext>
          </a:extLst>
        </xdr:cNvPr>
        <xdr:cNvSpPr txBox="1"/>
      </xdr:nvSpPr>
      <xdr:spPr>
        <a:xfrm>
          <a:off x="13001625" y="5424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55" name="ZoneTexte 54">
          <a:extLst>
            <a:ext uri="{FF2B5EF4-FFF2-40B4-BE49-F238E27FC236}">
              <a16:creationId xmlns:a16="http://schemas.microsoft.com/office/drawing/2014/main" id="{00000000-0008-0000-0100-000037000000}"/>
            </a:ext>
          </a:extLst>
        </xdr:cNvPr>
        <xdr:cNvSpPr txBox="1"/>
      </xdr:nvSpPr>
      <xdr:spPr>
        <a:xfrm>
          <a:off x="13001625" y="5424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56" name="ZoneTexte 55">
          <a:extLst>
            <a:ext uri="{FF2B5EF4-FFF2-40B4-BE49-F238E27FC236}">
              <a16:creationId xmlns:a16="http://schemas.microsoft.com/office/drawing/2014/main" id="{00000000-0008-0000-0100-000038000000}"/>
            </a:ext>
          </a:extLst>
        </xdr:cNvPr>
        <xdr:cNvSpPr txBox="1"/>
      </xdr:nvSpPr>
      <xdr:spPr>
        <a:xfrm>
          <a:off x="13001625" y="5424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57" name="ZoneTexte 56">
          <a:extLst>
            <a:ext uri="{FF2B5EF4-FFF2-40B4-BE49-F238E27FC236}">
              <a16:creationId xmlns:a16="http://schemas.microsoft.com/office/drawing/2014/main" id="{00000000-0008-0000-0100-000039000000}"/>
            </a:ext>
          </a:extLst>
        </xdr:cNvPr>
        <xdr:cNvSpPr txBox="1"/>
      </xdr:nvSpPr>
      <xdr:spPr>
        <a:xfrm>
          <a:off x="13001625" y="5424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58" name="ZoneTexte 57">
          <a:extLst>
            <a:ext uri="{FF2B5EF4-FFF2-40B4-BE49-F238E27FC236}">
              <a16:creationId xmlns:a16="http://schemas.microsoft.com/office/drawing/2014/main" id="{00000000-0008-0000-0100-00003A000000}"/>
            </a:ext>
          </a:extLst>
        </xdr:cNvPr>
        <xdr:cNvSpPr txBox="1"/>
      </xdr:nvSpPr>
      <xdr:spPr>
        <a:xfrm>
          <a:off x="12992100" y="5469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59" name="ZoneTexte 58">
          <a:extLst>
            <a:ext uri="{FF2B5EF4-FFF2-40B4-BE49-F238E27FC236}">
              <a16:creationId xmlns:a16="http://schemas.microsoft.com/office/drawing/2014/main" id="{00000000-0008-0000-0100-00003B000000}"/>
            </a:ext>
          </a:extLst>
        </xdr:cNvPr>
        <xdr:cNvSpPr txBox="1"/>
      </xdr:nvSpPr>
      <xdr:spPr>
        <a:xfrm>
          <a:off x="12992100" y="5469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60" name="ZoneTexte 59">
          <a:extLst>
            <a:ext uri="{FF2B5EF4-FFF2-40B4-BE49-F238E27FC236}">
              <a16:creationId xmlns:a16="http://schemas.microsoft.com/office/drawing/2014/main" id="{00000000-0008-0000-0100-00003C000000}"/>
            </a:ext>
          </a:extLst>
        </xdr:cNvPr>
        <xdr:cNvSpPr txBox="1"/>
      </xdr:nvSpPr>
      <xdr:spPr>
        <a:xfrm>
          <a:off x="12992100" y="5469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61" name="ZoneTexte 60">
          <a:extLst>
            <a:ext uri="{FF2B5EF4-FFF2-40B4-BE49-F238E27FC236}">
              <a16:creationId xmlns:a16="http://schemas.microsoft.com/office/drawing/2014/main" id="{00000000-0008-0000-0100-00003D000000}"/>
            </a:ext>
          </a:extLst>
        </xdr:cNvPr>
        <xdr:cNvSpPr txBox="1"/>
      </xdr:nvSpPr>
      <xdr:spPr>
        <a:xfrm>
          <a:off x="12992100" y="5469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62" name="ZoneTexte 61">
          <a:extLst>
            <a:ext uri="{FF2B5EF4-FFF2-40B4-BE49-F238E27FC236}">
              <a16:creationId xmlns:a16="http://schemas.microsoft.com/office/drawing/2014/main" id="{00000000-0008-0000-0100-00003E000000}"/>
            </a:ext>
          </a:extLst>
        </xdr:cNvPr>
        <xdr:cNvSpPr txBox="1"/>
      </xdr:nvSpPr>
      <xdr:spPr>
        <a:xfrm>
          <a:off x="14001750" y="5469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63" name="ZoneTexte 62">
          <a:extLst>
            <a:ext uri="{FF2B5EF4-FFF2-40B4-BE49-F238E27FC236}">
              <a16:creationId xmlns:a16="http://schemas.microsoft.com/office/drawing/2014/main" id="{00000000-0008-0000-0100-00003F000000}"/>
            </a:ext>
          </a:extLst>
        </xdr:cNvPr>
        <xdr:cNvSpPr txBox="1"/>
      </xdr:nvSpPr>
      <xdr:spPr>
        <a:xfrm>
          <a:off x="14001750" y="5469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64" name="ZoneTexte 63">
          <a:extLst>
            <a:ext uri="{FF2B5EF4-FFF2-40B4-BE49-F238E27FC236}">
              <a16:creationId xmlns:a16="http://schemas.microsoft.com/office/drawing/2014/main" id="{00000000-0008-0000-0100-000040000000}"/>
            </a:ext>
          </a:extLst>
        </xdr:cNvPr>
        <xdr:cNvSpPr txBox="1"/>
      </xdr:nvSpPr>
      <xdr:spPr>
        <a:xfrm>
          <a:off x="14001750" y="5469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65" name="ZoneTexte 64">
          <a:extLst>
            <a:ext uri="{FF2B5EF4-FFF2-40B4-BE49-F238E27FC236}">
              <a16:creationId xmlns:a16="http://schemas.microsoft.com/office/drawing/2014/main" id="{00000000-0008-0000-0100-000041000000}"/>
            </a:ext>
          </a:extLst>
        </xdr:cNvPr>
        <xdr:cNvSpPr txBox="1"/>
      </xdr:nvSpPr>
      <xdr:spPr>
        <a:xfrm>
          <a:off x="14001750" y="5469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20</xdr:col>
      <xdr:colOff>0</xdr:colOff>
      <xdr:row>154</xdr:row>
      <xdr:rowOff>38100</xdr:rowOff>
    </xdr:from>
    <xdr:ext cx="184731" cy="264560"/>
    <xdr:sp macro="" textlink="">
      <xdr:nvSpPr>
        <xdr:cNvPr id="68" name="ZoneTexte 67">
          <a:extLst>
            <a:ext uri="{FF2B5EF4-FFF2-40B4-BE49-F238E27FC236}">
              <a16:creationId xmlns:a16="http://schemas.microsoft.com/office/drawing/2014/main" id="{6148A6EA-8E31-463C-AFB9-B8C4622BB49C}"/>
            </a:ext>
          </a:extLst>
        </xdr:cNvPr>
        <xdr:cNvSpPr txBox="1"/>
      </xdr:nvSpPr>
      <xdr:spPr>
        <a:xfrm>
          <a:off x="12792075" y="450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20</xdr:col>
      <xdr:colOff>0</xdr:colOff>
      <xdr:row>154</xdr:row>
      <xdr:rowOff>38100</xdr:rowOff>
    </xdr:from>
    <xdr:ext cx="184731" cy="264560"/>
    <xdr:sp macro="" textlink="">
      <xdr:nvSpPr>
        <xdr:cNvPr id="69" name="ZoneTexte 68">
          <a:extLst>
            <a:ext uri="{FF2B5EF4-FFF2-40B4-BE49-F238E27FC236}">
              <a16:creationId xmlns:a16="http://schemas.microsoft.com/office/drawing/2014/main" id="{9674B145-FA31-44EC-A624-DB60C7E492D8}"/>
            </a:ext>
          </a:extLst>
        </xdr:cNvPr>
        <xdr:cNvSpPr txBox="1"/>
      </xdr:nvSpPr>
      <xdr:spPr>
        <a:xfrm>
          <a:off x="12792075" y="450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66" name="ZoneTexte 65">
          <a:extLst>
            <a:ext uri="{FF2B5EF4-FFF2-40B4-BE49-F238E27FC236}">
              <a16:creationId xmlns:a16="http://schemas.microsoft.com/office/drawing/2014/main" id="{1F0554C6-6208-4CF6-9F26-D21369F40D92}"/>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67" name="ZoneTexte 66">
          <a:extLst>
            <a:ext uri="{FF2B5EF4-FFF2-40B4-BE49-F238E27FC236}">
              <a16:creationId xmlns:a16="http://schemas.microsoft.com/office/drawing/2014/main" id="{84D19B12-0E10-4E52-8FED-E5C09A27B995}"/>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70" name="ZoneTexte 69">
          <a:extLst>
            <a:ext uri="{FF2B5EF4-FFF2-40B4-BE49-F238E27FC236}">
              <a16:creationId xmlns:a16="http://schemas.microsoft.com/office/drawing/2014/main" id="{F6C39007-1AC0-405B-BB8B-A1F3574C7C69}"/>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71" name="ZoneTexte 70">
          <a:extLst>
            <a:ext uri="{FF2B5EF4-FFF2-40B4-BE49-F238E27FC236}">
              <a16:creationId xmlns:a16="http://schemas.microsoft.com/office/drawing/2014/main" id="{9F458148-A63F-40EE-926B-734B9040C1E3}"/>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72" name="ZoneTexte 71">
          <a:extLst>
            <a:ext uri="{FF2B5EF4-FFF2-40B4-BE49-F238E27FC236}">
              <a16:creationId xmlns:a16="http://schemas.microsoft.com/office/drawing/2014/main" id="{213351E7-2292-4270-B79A-FB2A5708B7BF}"/>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73" name="ZoneTexte 72">
          <a:extLst>
            <a:ext uri="{FF2B5EF4-FFF2-40B4-BE49-F238E27FC236}">
              <a16:creationId xmlns:a16="http://schemas.microsoft.com/office/drawing/2014/main" id="{C9025067-EF62-461A-A3CE-24D61F53B1C4}"/>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74" name="ZoneTexte 73">
          <a:extLst>
            <a:ext uri="{FF2B5EF4-FFF2-40B4-BE49-F238E27FC236}">
              <a16:creationId xmlns:a16="http://schemas.microsoft.com/office/drawing/2014/main" id="{43301D6B-FF63-489F-A42A-90BB3F32500A}"/>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75" name="ZoneTexte 74">
          <a:extLst>
            <a:ext uri="{FF2B5EF4-FFF2-40B4-BE49-F238E27FC236}">
              <a16:creationId xmlns:a16="http://schemas.microsoft.com/office/drawing/2014/main" id="{6CBEE18B-A2A0-438F-891F-4701CBDCC389}"/>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0</xdr:rowOff>
    </xdr:from>
    <xdr:ext cx="184731" cy="264560"/>
    <xdr:sp macro="" textlink="">
      <xdr:nvSpPr>
        <xdr:cNvPr id="76" name="ZoneTexte 75">
          <a:extLst>
            <a:ext uri="{FF2B5EF4-FFF2-40B4-BE49-F238E27FC236}">
              <a16:creationId xmlns:a16="http://schemas.microsoft.com/office/drawing/2014/main" id="{7B771910-287F-4535-B811-E24609862C7D}"/>
            </a:ext>
          </a:extLst>
        </xdr:cNvPr>
        <xdr:cNvSpPr txBox="1"/>
      </xdr:nvSpPr>
      <xdr:spPr>
        <a:xfrm>
          <a:off x="14058900" y="767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0</xdr:rowOff>
    </xdr:from>
    <xdr:ext cx="184731" cy="264560"/>
    <xdr:sp macro="" textlink="">
      <xdr:nvSpPr>
        <xdr:cNvPr id="77" name="ZoneTexte 76">
          <a:extLst>
            <a:ext uri="{FF2B5EF4-FFF2-40B4-BE49-F238E27FC236}">
              <a16:creationId xmlns:a16="http://schemas.microsoft.com/office/drawing/2014/main" id="{B7BF8EFF-0699-4623-9605-502D6FB658C5}"/>
            </a:ext>
          </a:extLst>
        </xdr:cNvPr>
        <xdr:cNvSpPr txBox="1"/>
      </xdr:nvSpPr>
      <xdr:spPr>
        <a:xfrm>
          <a:off x="14058900" y="767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0</xdr:rowOff>
    </xdr:from>
    <xdr:ext cx="184731" cy="264560"/>
    <xdr:sp macro="" textlink="">
      <xdr:nvSpPr>
        <xdr:cNvPr id="78" name="ZoneTexte 77">
          <a:extLst>
            <a:ext uri="{FF2B5EF4-FFF2-40B4-BE49-F238E27FC236}">
              <a16:creationId xmlns:a16="http://schemas.microsoft.com/office/drawing/2014/main" id="{2C27FEC8-45B5-44D9-A1A6-DE1A99CAEDCD}"/>
            </a:ext>
          </a:extLst>
        </xdr:cNvPr>
        <xdr:cNvSpPr txBox="1"/>
      </xdr:nvSpPr>
      <xdr:spPr>
        <a:xfrm>
          <a:off x="14058900" y="767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0</xdr:rowOff>
    </xdr:from>
    <xdr:ext cx="184731" cy="264560"/>
    <xdr:sp macro="" textlink="">
      <xdr:nvSpPr>
        <xdr:cNvPr id="79" name="ZoneTexte 78">
          <a:extLst>
            <a:ext uri="{FF2B5EF4-FFF2-40B4-BE49-F238E27FC236}">
              <a16:creationId xmlns:a16="http://schemas.microsoft.com/office/drawing/2014/main" id="{57FD202B-68B5-4C2B-9D87-B8908BA15EA6}"/>
            </a:ext>
          </a:extLst>
        </xdr:cNvPr>
        <xdr:cNvSpPr txBox="1"/>
      </xdr:nvSpPr>
      <xdr:spPr>
        <a:xfrm>
          <a:off x="14058900" y="767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0</xdr:rowOff>
    </xdr:from>
    <xdr:ext cx="184731" cy="264560"/>
    <xdr:sp macro="" textlink="">
      <xdr:nvSpPr>
        <xdr:cNvPr id="80" name="ZoneTexte 79">
          <a:extLst>
            <a:ext uri="{FF2B5EF4-FFF2-40B4-BE49-F238E27FC236}">
              <a16:creationId xmlns:a16="http://schemas.microsoft.com/office/drawing/2014/main" id="{5C34633E-2A88-4BF0-9E4E-14AE26E13263}"/>
            </a:ext>
          </a:extLst>
        </xdr:cNvPr>
        <xdr:cNvSpPr txBox="1"/>
      </xdr:nvSpPr>
      <xdr:spPr>
        <a:xfrm>
          <a:off x="14058900" y="767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0</xdr:rowOff>
    </xdr:from>
    <xdr:ext cx="184731" cy="264560"/>
    <xdr:sp macro="" textlink="">
      <xdr:nvSpPr>
        <xdr:cNvPr id="81" name="ZoneTexte 80">
          <a:extLst>
            <a:ext uri="{FF2B5EF4-FFF2-40B4-BE49-F238E27FC236}">
              <a16:creationId xmlns:a16="http://schemas.microsoft.com/office/drawing/2014/main" id="{19912517-158F-4AA5-879A-E2869D928390}"/>
            </a:ext>
          </a:extLst>
        </xdr:cNvPr>
        <xdr:cNvSpPr txBox="1"/>
      </xdr:nvSpPr>
      <xdr:spPr>
        <a:xfrm>
          <a:off x="14058900" y="767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0</xdr:rowOff>
    </xdr:from>
    <xdr:ext cx="184731" cy="264560"/>
    <xdr:sp macro="" textlink="">
      <xdr:nvSpPr>
        <xdr:cNvPr id="82" name="ZoneTexte 81">
          <a:extLst>
            <a:ext uri="{FF2B5EF4-FFF2-40B4-BE49-F238E27FC236}">
              <a16:creationId xmlns:a16="http://schemas.microsoft.com/office/drawing/2014/main" id="{D1F8F821-9D0D-46A8-838F-79AB36EC7FC9}"/>
            </a:ext>
          </a:extLst>
        </xdr:cNvPr>
        <xdr:cNvSpPr txBox="1"/>
      </xdr:nvSpPr>
      <xdr:spPr>
        <a:xfrm>
          <a:off x="14058900" y="767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0</xdr:rowOff>
    </xdr:from>
    <xdr:ext cx="184731" cy="264560"/>
    <xdr:sp macro="" textlink="">
      <xdr:nvSpPr>
        <xdr:cNvPr id="83" name="ZoneTexte 82">
          <a:extLst>
            <a:ext uri="{FF2B5EF4-FFF2-40B4-BE49-F238E27FC236}">
              <a16:creationId xmlns:a16="http://schemas.microsoft.com/office/drawing/2014/main" id="{8D4FE712-E66F-44E9-BC45-122F0E2E40AB}"/>
            </a:ext>
          </a:extLst>
        </xdr:cNvPr>
        <xdr:cNvSpPr txBox="1"/>
      </xdr:nvSpPr>
      <xdr:spPr>
        <a:xfrm>
          <a:off x="14058900" y="767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84" name="ZoneTexte 83">
          <a:extLst>
            <a:ext uri="{FF2B5EF4-FFF2-40B4-BE49-F238E27FC236}">
              <a16:creationId xmlns:a16="http://schemas.microsoft.com/office/drawing/2014/main" id="{6512828C-4520-4F11-94AE-7FA7CE2A180C}"/>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85" name="ZoneTexte 84">
          <a:extLst>
            <a:ext uri="{FF2B5EF4-FFF2-40B4-BE49-F238E27FC236}">
              <a16:creationId xmlns:a16="http://schemas.microsoft.com/office/drawing/2014/main" id="{34734D17-1D0D-4C0C-B902-44DC82D4A46C}"/>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86" name="ZoneTexte 85">
          <a:extLst>
            <a:ext uri="{FF2B5EF4-FFF2-40B4-BE49-F238E27FC236}">
              <a16:creationId xmlns:a16="http://schemas.microsoft.com/office/drawing/2014/main" id="{08B75B18-3B24-47C3-890B-9859DC4D0B72}"/>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87" name="ZoneTexte 86">
          <a:extLst>
            <a:ext uri="{FF2B5EF4-FFF2-40B4-BE49-F238E27FC236}">
              <a16:creationId xmlns:a16="http://schemas.microsoft.com/office/drawing/2014/main" id="{35CA3785-1B28-4FC2-B676-4C79ED5807CE}"/>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88" name="ZoneTexte 87">
          <a:extLst>
            <a:ext uri="{FF2B5EF4-FFF2-40B4-BE49-F238E27FC236}">
              <a16:creationId xmlns:a16="http://schemas.microsoft.com/office/drawing/2014/main" id="{9B485601-2EF6-4B34-A525-9B2754638425}"/>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89" name="ZoneTexte 88">
          <a:extLst>
            <a:ext uri="{FF2B5EF4-FFF2-40B4-BE49-F238E27FC236}">
              <a16:creationId xmlns:a16="http://schemas.microsoft.com/office/drawing/2014/main" id="{516703D2-E883-4C27-9751-6BC167FA0EEE}"/>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0" name="ZoneTexte 89">
          <a:extLst>
            <a:ext uri="{FF2B5EF4-FFF2-40B4-BE49-F238E27FC236}">
              <a16:creationId xmlns:a16="http://schemas.microsoft.com/office/drawing/2014/main" id="{621A81A5-D618-4DDF-B183-872D293ABD6A}"/>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1" name="ZoneTexte 90">
          <a:extLst>
            <a:ext uri="{FF2B5EF4-FFF2-40B4-BE49-F238E27FC236}">
              <a16:creationId xmlns:a16="http://schemas.microsoft.com/office/drawing/2014/main" id="{DD5D5D8D-5D5D-4013-A0DD-F469109B8278}"/>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2" name="ZoneTexte 91">
          <a:extLst>
            <a:ext uri="{FF2B5EF4-FFF2-40B4-BE49-F238E27FC236}">
              <a16:creationId xmlns:a16="http://schemas.microsoft.com/office/drawing/2014/main" id="{09B58B6C-5207-4FE6-82D0-814A254BC8D3}"/>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3" name="ZoneTexte 92">
          <a:extLst>
            <a:ext uri="{FF2B5EF4-FFF2-40B4-BE49-F238E27FC236}">
              <a16:creationId xmlns:a16="http://schemas.microsoft.com/office/drawing/2014/main" id="{E0AAD58B-D129-440C-BEA7-7684125DD216}"/>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4" name="ZoneTexte 93">
          <a:extLst>
            <a:ext uri="{FF2B5EF4-FFF2-40B4-BE49-F238E27FC236}">
              <a16:creationId xmlns:a16="http://schemas.microsoft.com/office/drawing/2014/main" id="{D8A5213C-CD53-4086-A6A7-E45D7B24156C}"/>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5" name="ZoneTexte 94">
          <a:extLst>
            <a:ext uri="{FF2B5EF4-FFF2-40B4-BE49-F238E27FC236}">
              <a16:creationId xmlns:a16="http://schemas.microsoft.com/office/drawing/2014/main" id="{E904E3C7-973C-4F79-A2DD-D1987C277171}"/>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6" name="ZoneTexte 95">
          <a:extLst>
            <a:ext uri="{FF2B5EF4-FFF2-40B4-BE49-F238E27FC236}">
              <a16:creationId xmlns:a16="http://schemas.microsoft.com/office/drawing/2014/main" id="{D91991E0-0540-423F-B191-D765215DB56B}"/>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7" name="ZoneTexte 96">
          <a:extLst>
            <a:ext uri="{FF2B5EF4-FFF2-40B4-BE49-F238E27FC236}">
              <a16:creationId xmlns:a16="http://schemas.microsoft.com/office/drawing/2014/main" id="{A62AB2AC-F173-4072-A9C4-568C33ECAEAC}"/>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8" name="ZoneTexte 97">
          <a:extLst>
            <a:ext uri="{FF2B5EF4-FFF2-40B4-BE49-F238E27FC236}">
              <a16:creationId xmlns:a16="http://schemas.microsoft.com/office/drawing/2014/main" id="{15274DB7-0124-4AF1-B883-8260FC9F8373}"/>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99" name="ZoneTexte 98">
          <a:extLst>
            <a:ext uri="{FF2B5EF4-FFF2-40B4-BE49-F238E27FC236}">
              <a16:creationId xmlns:a16="http://schemas.microsoft.com/office/drawing/2014/main" id="{EBCC51ED-8A23-4F7F-871B-1CFF9A5059FB}"/>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100" name="ZoneTexte 99">
          <a:extLst>
            <a:ext uri="{FF2B5EF4-FFF2-40B4-BE49-F238E27FC236}">
              <a16:creationId xmlns:a16="http://schemas.microsoft.com/office/drawing/2014/main" id="{5C66787D-F140-44B2-BDC0-EEE4656469C1}"/>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101" name="ZoneTexte 100">
          <a:extLst>
            <a:ext uri="{FF2B5EF4-FFF2-40B4-BE49-F238E27FC236}">
              <a16:creationId xmlns:a16="http://schemas.microsoft.com/office/drawing/2014/main" id="{08D96E90-5F59-4318-930B-F318524E0F0F}"/>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102" name="ZoneTexte 101">
          <a:extLst>
            <a:ext uri="{FF2B5EF4-FFF2-40B4-BE49-F238E27FC236}">
              <a16:creationId xmlns:a16="http://schemas.microsoft.com/office/drawing/2014/main" id="{17951998-DDDB-46B7-8B30-670CCEFDD4D9}"/>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154</xdr:row>
      <xdr:rowOff>38100</xdr:rowOff>
    </xdr:from>
    <xdr:ext cx="184731" cy="264560"/>
    <xdr:sp macro="" textlink="">
      <xdr:nvSpPr>
        <xdr:cNvPr id="103" name="ZoneTexte 102">
          <a:extLst>
            <a:ext uri="{FF2B5EF4-FFF2-40B4-BE49-F238E27FC236}">
              <a16:creationId xmlns:a16="http://schemas.microsoft.com/office/drawing/2014/main" id="{640C9ABD-F195-4977-9FDE-D3ABC518FB94}"/>
            </a:ext>
          </a:extLst>
        </xdr:cNvPr>
        <xdr:cNvSpPr txBox="1"/>
      </xdr:nvSpPr>
      <xdr:spPr>
        <a:xfrm>
          <a:off x="14058900" y="768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04" name="ZoneTexte 103">
          <a:extLst>
            <a:ext uri="{FF2B5EF4-FFF2-40B4-BE49-F238E27FC236}">
              <a16:creationId xmlns:a16="http://schemas.microsoft.com/office/drawing/2014/main" id="{BE8A3673-ABDE-4ECB-8646-1950B7E5AC23}"/>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05" name="ZoneTexte 104">
          <a:extLst>
            <a:ext uri="{FF2B5EF4-FFF2-40B4-BE49-F238E27FC236}">
              <a16:creationId xmlns:a16="http://schemas.microsoft.com/office/drawing/2014/main" id="{BF663A08-38F5-46E3-B509-BFFD232D569A}"/>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06" name="ZoneTexte 105">
          <a:extLst>
            <a:ext uri="{FF2B5EF4-FFF2-40B4-BE49-F238E27FC236}">
              <a16:creationId xmlns:a16="http://schemas.microsoft.com/office/drawing/2014/main" id="{4330944C-D20D-438D-BB0D-55B3FF7362E8}"/>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07" name="ZoneTexte 106">
          <a:extLst>
            <a:ext uri="{FF2B5EF4-FFF2-40B4-BE49-F238E27FC236}">
              <a16:creationId xmlns:a16="http://schemas.microsoft.com/office/drawing/2014/main" id="{79552A37-F2AA-4D6D-B16E-31D742AFB583}"/>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08" name="ZoneTexte 107">
          <a:extLst>
            <a:ext uri="{FF2B5EF4-FFF2-40B4-BE49-F238E27FC236}">
              <a16:creationId xmlns:a16="http://schemas.microsoft.com/office/drawing/2014/main" id="{8EBD021A-D3C2-4BD3-B881-20E88BDF9BF9}"/>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09" name="ZoneTexte 108">
          <a:extLst>
            <a:ext uri="{FF2B5EF4-FFF2-40B4-BE49-F238E27FC236}">
              <a16:creationId xmlns:a16="http://schemas.microsoft.com/office/drawing/2014/main" id="{8B4DB1C9-D441-42A4-A83E-7F5B0231CAE2}"/>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10" name="ZoneTexte 109">
          <a:extLst>
            <a:ext uri="{FF2B5EF4-FFF2-40B4-BE49-F238E27FC236}">
              <a16:creationId xmlns:a16="http://schemas.microsoft.com/office/drawing/2014/main" id="{C5AC6C7B-31CE-4B05-B948-C97ECC928E5D}"/>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11" name="ZoneTexte 110">
          <a:extLst>
            <a:ext uri="{FF2B5EF4-FFF2-40B4-BE49-F238E27FC236}">
              <a16:creationId xmlns:a16="http://schemas.microsoft.com/office/drawing/2014/main" id="{94982946-D12B-4396-9475-2E7668745A0B}"/>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112" name="ZoneTexte 111">
          <a:extLst>
            <a:ext uri="{FF2B5EF4-FFF2-40B4-BE49-F238E27FC236}">
              <a16:creationId xmlns:a16="http://schemas.microsoft.com/office/drawing/2014/main" id="{83D4E6EB-C9B7-41C7-98C8-3547D34AACF0}"/>
            </a:ext>
          </a:extLst>
        </xdr:cNvPr>
        <xdr:cNvSpPr txBox="1"/>
      </xdr:nvSpPr>
      <xdr:spPr>
        <a:xfrm>
          <a:off x="19659600" y="766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113" name="ZoneTexte 112">
          <a:extLst>
            <a:ext uri="{FF2B5EF4-FFF2-40B4-BE49-F238E27FC236}">
              <a16:creationId xmlns:a16="http://schemas.microsoft.com/office/drawing/2014/main" id="{292D1190-DE94-4941-A545-70E11766700C}"/>
            </a:ext>
          </a:extLst>
        </xdr:cNvPr>
        <xdr:cNvSpPr txBox="1"/>
      </xdr:nvSpPr>
      <xdr:spPr>
        <a:xfrm>
          <a:off x="19659600" y="766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114" name="ZoneTexte 113">
          <a:extLst>
            <a:ext uri="{FF2B5EF4-FFF2-40B4-BE49-F238E27FC236}">
              <a16:creationId xmlns:a16="http://schemas.microsoft.com/office/drawing/2014/main" id="{A603EC79-FB6F-42FC-A0DD-227AF3778EF2}"/>
            </a:ext>
          </a:extLst>
        </xdr:cNvPr>
        <xdr:cNvSpPr txBox="1"/>
      </xdr:nvSpPr>
      <xdr:spPr>
        <a:xfrm>
          <a:off x="19659600" y="766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115" name="ZoneTexte 114">
          <a:extLst>
            <a:ext uri="{FF2B5EF4-FFF2-40B4-BE49-F238E27FC236}">
              <a16:creationId xmlns:a16="http://schemas.microsoft.com/office/drawing/2014/main" id="{501D40FA-3732-420A-B874-6C02D63F2B71}"/>
            </a:ext>
          </a:extLst>
        </xdr:cNvPr>
        <xdr:cNvSpPr txBox="1"/>
      </xdr:nvSpPr>
      <xdr:spPr>
        <a:xfrm>
          <a:off x="19659600" y="766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116" name="ZoneTexte 115">
          <a:extLst>
            <a:ext uri="{FF2B5EF4-FFF2-40B4-BE49-F238E27FC236}">
              <a16:creationId xmlns:a16="http://schemas.microsoft.com/office/drawing/2014/main" id="{0A8B7C9E-B905-4BC4-8EF6-B747E5BD7C59}"/>
            </a:ext>
          </a:extLst>
        </xdr:cNvPr>
        <xdr:cNvSpPr txBox="1"/>
      </xdr:nvSpPr>
      <xdr:spPr>
        <a:xfrm>
          <a:off x="19659600" y="766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117" name="ZoneTexte 116">
          <a:extLst>
            <a:ext uri="{FF2B5EF4-FFF2-40B4-BE49-F238E27FC236}">
              <a16:creationId xmlns:a16="http://schemas.microsoft.com/office/drawing/2014/main" id="{63A36B49-805F-4717-8241-E207B2B4F8C3}"/>
            </a:ext>
          </a:extLst>
        </xdr:cNvPr>
        <xdr:cNvSpPr txBox="1"/>
      </xdr:nvSpPr>
      <xdr:spPr>
        <a:xfrm>
          <a:off x="19659600" y="766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118" name="ZoneTexte 117">
          <a:extLst>
            <a:ext uri="{FF2B5EF4-FFF2-40B4-BE49-F238E27FC236}">
              <a16:creationId xmlns:a16="http://schemas.microsoft.com/office/drawing/2014/main" id="{7208E594-52F7-4E75-A7B7-ACE15F8F4B3A}"/>
            </a:ext>
          </a:extLst>
        </xdr:cNvPr>
        <xdr:cNvSpPr txBox="1"/>
      </xdr:nvSpPr>
      <xdr:spPr>
        <a:xfrm>
          <a:off x="19659600" y="766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0</xdr:rowOff>
    </xdr:from>
    <xdr:ext cx="184731" cy="264560"/>
    <xdr:sp macro="" textlink="">
      <xdr:nvSpPr>
        <xdr:cNvPr id="119" name="ZoneTexte 118">
          <a:extLst>
            <a:ext uri="{FF2B5EF4-FFF2-40B4-BE49-F238E27FC236}">
              <a16:creationId xmlns:a16="http://schemas.microsoft.com/office/drawing/2014/main" id="{1BBAF76D-F36E-4A1C-8169-2C6F569A525E}"/>
            </a:ext>
          </a:extLst>
        </xdr:cNvPr>
        <xdr:cNvSpPr txBox="1"/>
      </xdr:nvSpPr>
      <xdr:spPr>
        <a:xfrm>
          <a:off x="19659600" y="766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0" name="ZoneTexte 119">
          <a:extLst>
            <a:ext uri="{FF2B5EF4-FFF2-40B4-BE49-F238E27FC236}">
              <a16:creationId xmlns:a16="http://schemas.microsoft.com/office/drawing/2014/main" id="{ADFF09F0-E430-43BF-BBAC-134139CD1E54}"/>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1" name="ZoneTexte 120">
          <a:extLst>
            <a:ext uri="{FF2B5EF4-FFF2-40B4-BE49-F238E27FC236}">
              <a16:creationId xmlns:a16="http://schemas.microsoft.com/office/drawing/2014/main" id="{68DE0150-48F1-4412-A06B-11CC5034CA20}"/>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2" name="ZoneTexte 121">
          <a:extLst>
            <a:ext uri="{FF2B5EF4-FFF2-40B4-BE49-F238E27FC236}">
              <a16:creationId xmlns:a16="http://schemas.microsoft.com/office/drawing/2014/main" id="{6495E75E-3437-4ABF-9893-28E5B8784965}"/>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3" name="ZoneTexte 122">
          <a:extLst>
            <a:ext uri="{FF2B5EF4-FFF2-40B4-BE49-F238E27FC236}">
              <a16:creationId xmlns:a16="http://schemas.microsoft.com/office/drawing/2014/main" id="{E6708E41-C6F0-4496-9FEC-72A371A9E719}"/>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4" name="ZoneTexte 123">
          <a:extLst>
            <a:ext uri="{FF2B5EF4-FFF2-40B4-BE49-F238E27FC236}">
              <a16:creationId xmlns:a16="http://schemas.microsoft.com/office/drawing/2014/main" id="{C1D939B5-C8D6-40B5-8A5A-6DFD6C1698E7}"/>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5" name="ZoneTexte 124">
          <a:extLst>
            <a:ext uri="{FF2B5EF4-FFF2-40B4-BE49-F238E27FC236}">
              <a16:creationId xmlns:a16="http://schemas.microsoft.com/office/drawing/2014/main" id="{482031DC-ACD3-443C-BF35-8795E0AD6568}"/>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6" name="ZoneTexte 125">
          <a:extLst>
            <a:ext uri="{FF2B5EF4-FFF2-40B4-BE49-F238E27FC236}">
              <a16:creationId xmlns:a16="http://schemas.microsoft.com/office/drawing/2014/main" id="{898D73BF-F90F-43AF-AFD1-423C566210A4}"/>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7" name="ZoneTexte 126">
          <a:extLst>
            <a:ext uri="{FF2B5EF4-FFF2-40B4-BE49-F238E27FC236}">
              <a16:creationId xmlns:a16="http://schemas.microsoft.com/office/drawing/2014/main" id="{6F07E8AA-80BD-4AA4-90F4-9F63FF5176E3}"/>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8" name="ZoneTexte 127">
          <a:extLst>
            <a:ext uri="{FF2B5EF4-FFF2-40B4-BE49-F238E27FC236}">
              <a16:creationId xmlns:a16="http://schemas.microsoft.com/office/drawing/2014/main" id="{5160616C-7804-4A1C-B493-8FA017A76464}"/>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29" name="ZoneTexte 128">
          <a:extLst>
            <a:ext uri="{FF2B5EF4-FFF2-40B4-BE49-F238E27FC236}">
              <a16:creationId xmlns:a16="http://schemas.microsoft.com/office/drawing/2014/main" id="{7BB9C62F-CF4A-459A-90C3-CFD9FA7F6B56}"/>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0" name="ZoneTexte 129">
          <a:extLst>
            <a:ext uri="{FF2B5EF4-FFF2-40B4-BE49-F238E27FC236}">
              <a16:creationId xmlns:a16="http://schemas.microsoft.com/office/drawing/2014/main" id="{3F55253D-D70F-48C1-B2CC-F003A8FB85C5}"/>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1" name="ZoneTexte 130">
          <a:extLst>
            <a:ext uri="{FF2B5EF4-FFF2-40B4-BE49-F238E27FC236}">
              <a16:creationId xmlns:a16="http://schemas.microsoft.com/office/drawing/2014/main" id="{4876869B-5623-41B7-8C7E-C2E6D3BD186C}"/>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2" name="ZoneTexte 131">
          <a:extLst>
            <a:ext uri="{FF2B5EF4-FFF2-40B4-BE49-F238E27FC236}">
              <a16:creationId xmlns:a16="http://schemas.microsoft.com/office/drawing/2014/main" id="{273DA532-951E-420D-832B-3C0200149490}"/>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3" name="ZoneTexte 132">
          <a:extLst>
            <a:ext uri="{FF2B5EF4-FFF2-40B4-BE49-F238E27FC236}">
              <a16:creationId xmlns:a16="http://schemas.microsoft.com/office/drawing/2014/main" id="{A4F554BD-6BA4-402D-A6E1-D497159E7D6F}"/>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4" name="ZoneTexte 133">
          <a:extLst>
            <a:ext uri="{FF2B5EF4-FFF2-40B4-BE49-F238E27FC236}">
              <a16:creationId xmlns:a16="http://schemas.microsoft.com/office/drawing/2014/main" id="{B86345FD-4395-45B7-8F40-9E558E53168D}"/>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5" name="ZoneTexte 134">
          <a:extLst>
            <a:ext uri="{FF2B5EF4-FFF2-40B4-BE49-F238E27FC236}">
              <a16:creationId xmlns:a16="http://schemas.microsoft.com/office/drawing/2014/main" id="{D502A90A-BD4F-43FB-A2AB-3A3239AE02AA}"/>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6" name="ZoneTexte 135">
          <a:extLst>
            <a:ext uri="{FF2B5EF4-FFF2-40B4-BE49-F238E27FC236}">
              <a16:creationId xmlns:a16="http://schemas.microsoft.com/office/drawing/2014/main" id="{44FC7A8C-4BC0-4464-B74B-24E9E2ACFC29}"/>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7" name="ZoneTexte 136">
          <a:extLst>
            <a:ext uri="{FF2B5EF4-FFF2-40B4-BE49-F238E27FC236}">
              <a16:creationId xmlns:a16="http://schemas.microsoft.com/office/drawing/2014/main" id="{933D1DC6-55D0-4ECB-AB71-82DE554C97F8}"/>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8" name="ZoneTexte 137">
          <a:extLst>
            <a:ext uri="{FF2B5EF4-FFF2-40B4-BE49-F238E27FC236}">
              <a16:creationId xmlns:a16="http://schemas.microsoft.com/office/drawing/2014/main" id="{2C83AFA4-985E-4BE2-8E37-7CAFB9C7C982}"/>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25</xdr:col>
      <xdr:colOff>0</xdr:colOff>
      <xdr:row>154</xdr:row>
      <xdr:rowOff>38100</xdr:rowOff>
    </xdr:from>
    <xdr:ext cx="184731" cy="264560"/>
    <xdr:sp macro="" textlink="">
      <xdr:nvSpPr>
        <xdr:cNvPr id="139" name="ZoneTexte 138">
          <a:extLst>
            <a:ext uri="{FF2B5EF4-FFF2-40B4-BE49-F238E27FC236}">
              <a16:creationId xmlns:a16="http://schemas.microsoft.com/office/drawing/2014/main" id="{369EC25F-A217-44D9-903D-A5F1E5228285}"/>
            </a:ext>
          </a:extLst>
        </xdr:cNvPr>
        <xdr:cNvSpPr txBox="1"/>
      </xdr:nvSpPr>
      <xdr:spPr>
        <a:xfrm>
          <a:off x="19659600" y="767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2" name="ZoneTexte 1">
          <a:extLst>
            <a:ext uri="{FF2B5EF4-FFF2-40B4-BE49-F238E27FC236}">
              <a16:creationId xmlns:a16="http://schemas.microsoft.com/office/drawing/2014/main" id="{D0C28377-FEE6-4C5E-BA06-AB326BF93108}"/>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3" name="ZoneTexte 2">
          <a:extLst>
            <a:ext uri="{FF2B5EF4-FFF2-40B4-BE49-F238E27FC236}">
              <a16:creationId xmlns:a16="http://schemas.microsoft.com/office/drawing/2014/main" id="{255053FC-EA39-4024-B1E3-9BC3505D12D7}"/>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4" name="ZoneTexte 3">
          <a:extLst>
            <a:ext uri="{FF2B5EF4-FFF2-40B4-BE49-F238E27FC236}">
              <a16:creationId xmlns:a16="http://schemas.microsoft.com/office/drawing/2014/main" id="{58C4564A-C1D0-443C-A07F-94BA796053CC}"/>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5" name="ZoneTexte 4">
          <a:extLst>
            <a:ext uri="{FF2B5EF4-FFF2-40B4-BE49-F238E27FC236}">
              <a16:creationId xmlns:a16="http://schemas.microsoft.com/office/drawing/2014/main" id="{FC7D8653-3DE3-47A3-963F-973D96B50DCB}"/>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6" name="ZoneTexte 5">
          <a:extLst>
            <a:ext uri="{FF2B5EF4-FFF2-40B4-BE49-F238E27FC236}">
              <a16:creationId xmlns:a16="http://schemas.microsoft.com/office/drawing/2014/main" id="{0D52D215-6013-437A-B4C1-15BB520DD273}"/>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7" name="ZoneTexte 6">
          <a:extLst>
            <a:ext uri="{FF2B5EF4-FFF2-40B4-BE49-F238E27FC236}">
              <a16:creationId xmlns:a16="http://schemas.microsoft.com/office/drawing/2014/main" id="{FAB2E962-8594-40DC-8F44-2DF6AA4C5233}"/>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40" name="ZoneTexte 139">
          <a:extLst>
            <a:ext uri="{FF2B5EF4-FFF2-40B4-BE49-F238E27FC236}">
              <a16:creationId xmlns:a16="http://schemas.microsoft.com/office/drawing/2014/main" id="{59F52687-5195-4BC4-B176-03EA11920E65}"/>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41" name="ZoneTexte 140">
          <a:extLst>
            <a:ext uri="{FF2B5EF4-FFF2-40B4-BE49-F238E27FC236}">
              <a16:creationId xmlns:a16="http://schemas.microsoft.com/office/drawing/2014/main" id="{BCED84C9-CE9E-4275-AFEC-DFF6CA9204F7}"/>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0</xdr:rowOff>
    </xdr:from>
    <xdr:ext cx="184731" cy="264560"/>
    <xdr:sp macro="" textlink="">
      <xdr:nvSpPr>
        <xdr:cNvPr id="142" name="ZoneTexte 141">
          <a:extLst>
            <a:ext uri="{FF2B5EF4-FFF2-40B4-BE49-F238E27FC236}">
              <a16:creationId xmlns:a16="http://schemas.microsoft.com/office/drawing/2014/main" id="{C032D50F-92F3-4A01-8D90-341FF21BDC5F}"/>
            </a:ext>
          </a:extLst>
        </xdr:cNvPr>
        <xdr:cNvSpPr txBox="1"/>
      </xdr:nvSpPr>
      <xdr:spPr>
        <a:xfrm>
          <a:off x="20126325" y="855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0</xdr:rowOff>
    </xdr:from>
    <xdr:ext cx="184731" cy="264560"/>
    <xdr:sp macro="" textlink="">
      <xdr:nvSpPr>
        <xdr:cNvPr id="143" name="ZoneTexte 142">
          <a:extLst>
            <a:ext uri="{FF2B5EF4-FFF2-40B4-BE49-F238E27FC236}">
              <a16:creationId xmlns:a16="http://schemas.microsoft.com/office/drawing/2014/main" id="{2D7FAB7C-4DE4-4196-89A2-3BC9A14999F0}"/>
            </a:ext>
          </a:extLst>
        </xdr:cNvPr>
        <xdr:cNvSpPr txBox="1"/>
      </xdr:nvSpPr>
      <xdr:spPr>
        <a:xfrm>
          <a:off x="20126325" y="855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0</xdr:rowOff>
    </xdr:from>
    <xdr:ext cx="184731" cy="264560"/>
    <xdr:sp macro="" textlink="">
      <xdr:nvSpPr>
        <xdr:cNvPr id="144" name="ZoneTexte 143">
          <a:extLst>
            <a:ext uri="{FF2B5EF4-FFF2-40B4-BE49-F238E27FC236}">
              <a16:creationId xmlns:a16="http://schemas.microsoft.com/office/drawing/2014/main" id="{58B7449C-D534-42B5-9746-918954190EDD}"/>
            </a:ext>
          </a:extLst>
        </xdr:cNvPr>
        <xdr:cNvSpPr txBox="1"/>
      </xdr:nvSpPr>
      <xdr:spPr>
        <a:xfrm>
          <a:off x="20126325" y="855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0</xdr:rowOff>
    </xdr:from>
    <xdr:ext cx="184731" cy="264560"/>
    <xdr:sp macro="" textlink="">
      <xdr:nvSpPr>
        <xdr:cNvPr id="145" name="ZoneTexte 144">
          <a:extLst>
            <a:ext uri="{FF2B5EF4-FFF2-40B4-BE49-F238E27FC236}">
              <a16:creationId xmlns:a16="http://schemas.microsoft.com/office/drawing/2014/main" id="{884772C1-FFD0-4CC9-AB21-A7A83DC3495A}"/>
            </a:ext>
          </a:extLst>
        </xdr:cNvPr>
        <xdr:cNvSpPr txBox="1"/>
      </xdr:nvSpPr>
      <xdr:spPr>
        <a:xfrm>
          <a:off x="20126325" y="855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0</xdr:rowOff>
    </xdr:from>
    <xdr:ext cx="184731" cy="264560"/>
    <xdr:sp macro="" textlink="">
      <xdr:nvSpPr>
        <xdr:cNvPr id="146" name="ZoneTexte 145">
          <a:extLst>
            <a:ext uri="{FF2B5EF4-FFF2-40B4-BE49-F238E27FC236}">
              <a16:creationId xmlns:a16="http://schemas.microsoft.com/office/drawing/2014/main" id="{DCE480B9-7B00-4444-8874-7F6857F6563A}"/>
            </a:ext>
          </a:extLst>
        </xdr:cNvPr>
        <xdr:cNvSpPr txBox="1"/>
      </xdr:nvSpPr>
      <xdr:spPr>
        <a:xfrm>
          <a:off x="20126325" y="855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0</xdr:rowOff>
    </xdr:from>
    <xdr:ext cx="184731" cy="264560"/>
    <xdr:sp macro="" textlink="">
      <xdr:nvSpPr>
        <xdr:cNvPr id="147" name="ZoneTexte 146">
          <a:extLst>
            <a:ext uri="{FF2B5EF4-FFF2-40B4-BE49-F238E27FC236}">
              <a16:creationId xmlns:a16="http://schemas.microsoft.com/office/drawing/2014/main" id="{EE9723C0-428B-4B8F-8027-3B2A01CDB58A}"/>
            </a:ext>
          </a:extLst>
        </xdr:cNvPr>
        <xdr:cNvSpPr txBox="1"/>
      </xdr:nvSpPr>
      <xdr:spPr>
        <a:xfrm>
          <a:off x="20126325" y="855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0</xdr:rowOff>
    </xdr:from>
    <xdr:ext cx="184731" cy="264560"/>
    <xdr:sp macro="" textlink="">
      <xdr:nvSpPr>
        <xdr:cNvPr id="148" name="ZoneTexte 147">
          <a:extLst>
            <a:ext uri="{FF2B5EF4-FFF2-40B4-BE49-F238E27FC236}">
              <a16:creationId xmlns:a16="http://schemas.microsoft.com/office/drawing/2014/main" id="{CFF9135C-69B5-4951-A30C-F789B59413CA}"/>
            </a:ext>
          </a:extLst>
        </xdr:cNvPr>
        <xdr:cNvSpPr txBox="1"/>
      </xdr:nvSpPr>
      <xdr:spPr>
        <a:xfrm>
          <a:off x="20126325" y="855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0</xdr:rowOff>
    </xdr:from>
    <xdr:ext cx="184731" cy="264560"/>
    <xdr:sp macro="" textlink="">
      <xdr:nvSpPr>
        <xdr:cNvPr id="149" name="ZoneTexte 148">
          <a:extLst>
            <a:ext uri="{FF2B5EF4-FFF2-40B4-BE49-F238E27FC236}">
              <a16:creationId xmlns:a16="http://schemas.microsoft.com/office/drawing/2014/main" id="{FEF4A0DC-656A-4730-8252-599679FCAD99}"/>
            </a:ext>
          </a:extLst>
        </xdr:cNvPr>
        <xdr:cNvSpPr txBox="1"/>
      </xdr:nvSpPr>
      <xdr:spPr>
        <a:xfrm>
          <a:off x="20126325" y="8550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0" name="ZoneTexte 149">
          <a:extLst>
            <a:ext uri="{FF2B5EF4-FFF2-40B4-BE49-F238E27FC236}">
              <a16:creationId xmlns:a16="http://schemas.microsoft.com/office/drawing/2014/main" id="{6227FC36-85CB-4FC7-8C25-E9226736A649}"/>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1" name="ZoneTexte 150">
          <a:extLst>
            <a:ext uri="{FF2B5EF4-FFF2-40B4-BE49-F238E27FC236}">
              <a16:creationId xmlns:a16="http://schemas.microsoft.com/office/drawing/2014/main" id="{38E810BE-B0F4-4D41-A0C1-E90FEF072285}"/>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2" name="ZoneTexte 151">
          <a:extLst>
            <a:ext uri="{FF2B5EF4-FFF2-40B4-BE49-F238E27FC236}">
              <a16:creationId xmlns:a16="http://schemas.microsoft.com/office/drawing/2014/main" id="{334505F1-5CDD-4FEF-ACA6-37C9C47C100C}"/>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3" name="ZoneTexte 152">
          <a:extLst>
            <a:ext uri="{FF2B5EF4-FFF2-40B4-BE49-F238E27FC236}">
              <a16:creationId xmlns:a16="http://schemas.microsoft.com/office/drawing/2014/main" id="{6A1E94F7-9955-45C0-8F4F-B3A42E92820E}"/>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4" name="ZoneTexte 153">
          <a:extLst>
            <a:ext uri="{FF2B5EF4-FFF2-40B4-BE49-F238E27FC236}">
              <a16:creationId xmlns:a16="http://schemas.microsoft.com/office/drawing/2014/main" id="{7AB4E714-66EB-4692-AB74-C78919A07083}"/>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5" name="ZoneTexte 154">
          <a:extLst>
            <a:ext uri="{FF2B5EF4-FFF2-40B4-BE49-F238E27FC236}">
              <a16:creationId xmlns:a16="http://schemas.microsoft.com/office/drawing/2014/main" id="{F3346EA4-5E96-49D4-8273-66C5733EEEA0}"/>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6" name="ZoneTexte 155">
          <a:extLst>
            <a:ext uri="{FF2B5EF4-FFF2-40B4-BE49-F238E27FC236}">
              <a16:creationId xmlns:a16="http://schemas.microsoft.com/office/drawing/2014/main" id="{43A6EC46-F7F4-4754-89A2-15428D37550E}"/>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7" name="ZoneTexte 156">
          <a:extLst>
            <a:ext uri="{FF2B5EF4-FFF2-40B4-BE49-F238E27FC236}">
              <a16:creationId xmlns:a16="http://schemas.microsoft.com/office/drawing/2014/main" id="{53BB4219-04C6-430E-955E-8D5B0B9E7FB8}"/>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8" name="ZoneTexte 157">
          <a:extLst>
            <a:ext uri="{FF2B5EF4-FFF2-40B4-BE49-F238E27FC236}">
              <a16:creationId xmlns:a16="http://schemas.microsoft.com/office/drawing/2014/main" id="{A395657F-E5C3-448F-9B11-702B091826DA}"/>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59" name="ZoneTexte 158">
          <a:extLst>
            <a:ext uri="{FF2B5EF4-FFF2-40B4-BE49-F238E27FC236}">
              <a16:creationId xmlns:a16="http://schemas.microsoft.com/office/drawing/2014/main" id="{17058060-79A3-44BB-BD08-B64B096A604D}"/>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0" name="ZoneTexte 159">
          <a:extLst>
            <a:ext uri="{FF2B5EF4-FFF2-40B4-BE49-F238E27FC236}">
              <a16:creationId xmlns:a16="http://schemas.microsoft.com/office/drawing/2014/main" id="{07432ACD-DB26-43CB-96B8-76B446C74C25}"/>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1" name="ZoneTexte 160">
          <a:extLst>
            <a:ext uri="{FF2B5EF4-FFF2-40B4-BE49-F238E27FC236}">
              <a16:creationId xmlns:a16="http://schemas.microsoft.com/office/drawing/2014/main" id="{1838E1EF-ABC5-46A4-B869-5430292B6D57}"/>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2" name="ZoneTexte 161">
          <a:extLst>
            <a:ext uri="{FF2B5EF4-FFF2-40B4-BE49-F238E27FC236}">
              <a16:creationId xmlns:a16="http://schemas.microsoft.com/office/drawing/2014/main" id="{5EF54294-DFBE-4298-B330-0705A41FBE06}"/>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3" name="ZoneTexte 162">
          <a:extLst>
            <a:ext uri="{FF2B5EF4-FFF2-40B4-BE49-F238E27FC236}">
              <a16:creationId xmlns:a16="http://schemas.microsoft.com/office/drawing/2014/main" id="{F417DCEF-5FCE-4110-A437-6CFE3CF5CA6C}"/>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4" name="ZoneTexte 163">
          <a:extLst>
            <a:ext uri="{FF2B5EF4-FFF2-40B4-BE49-F238E27FC236}">
              <a16:creationId xmlns:a16="http://schemas.microsoft.com/office/drawing/2014/main" id="{4EACCA5E-4A20-4299-AE16-F68B06CDF3CF}"/>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5" name="ZoneTexte 164">
          <a:extLst>
            <a:ext uri="{FF2B5EF4-FFF2-40B4-BE49-F238E27FC236}">
              <a16:creationId xmlns:a16="http://schemas.microsoft.com/office/drawing/2014/main" id="{C21AC4E1-60EE-4096-8843-E3B7EDCAAD4F}"/>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6" name="ZoneTexte 165">
          <a:extLst>
            <a:ext uri="{FF2B5EF4-FFF2-40B4-BE49-F238E27FC236}">
              <a16:creationId xmlns:a16="http://schemas.microsoft.com/office/drawing/2014/main" id="{F99A991C-7E26-47B7-8CF6-F8EF30194EEB}"/>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7" name="ZoneTexte 166">
          <a:extLst>
            <a:ext uri="{FF2B5EF4-FFF2-40B4-BE49-F238E27FC236}">
              <a16:creationId xmlns:a16="http://schemas.microsoft.com/office/drawing/2014/main" id="{704ADEE0-405C-412F-BEA5-D309F62EBC51}"/>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8" name="ZoneTexte 167">
          <a:extLst>
            <a:ext uri="{FF2B5EF4-FFF2-40B4-BE49-F238E27FC236}">
              <a16:creationId xmlns:a16="http://schemas.microsoft.com/office/drawing/2014/main" id="{B18EC045-FA82-4801-8295-79232D41B29C}"/>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24</xdr:col>
      <xdr:colOff>0</xdr:colOff>
      <xdr:row>124</xdr:row>
      <xdr:rowOff>38100</xdr:rowOff>
    </xdr:from>
    <xdr:ext cx="184731" cy="264560"/>
    <xdr:sp macro="" textlink="">
      <xdr:nvSpPr>
        <xdr:cNvPr id="169" name="ZoneTexte 168">
          <a:extLst>
            <a:ext uri="{FF2B5EF4-FFF2-40B4-BE49-F238E27FC236}">
              <a16:creationId xmlns:a16="http://schemas.microsoft.com/office/drawing/2014/main" id="{206C04F2-BF24-4283-9E88-3E5D097C1D88}"/>
            </a:ext>
          </a:extLst>
        </xdr:cNvPr>
        <xdr:cNvSpPr txBox="1"/>
      </xdr:nvSpPr>
      <xdr:spPr>
        <a:xfrm>
          <a:off x="20126325" y="8554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70" name="ZoneTexte 169">
          <a:extLst>
            <a:ext uri="{FF2B5EF4-FFF2-40B4-BE49-F238E27FC236}">
              <a16:creationId xmlns:a16="http://schemas.microsoft.com/office/drawing/2014/main" id="{1C671033-2692-4577-83C4-CBFBCA217DB0}"/>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71" name="ZoneTexte 170">
          <a:extLst>
            <a:ext uri="{FF2B5EF4-FFF2-40B4-BE49-F238E27FC236}">
              <a16:creationId xmlns:a16="http://schemas.microsoft.com/office/drawing/2014/main" id="{9BB1990D-CE54-4D66-B74A-71AACD21BE3F}"/>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72" name="ZoneTexte 171">
          <a:extLst>
            <a:ext uri="{FF2B5EF4-FFF2-40B4-BE49-F238E27FC236}">
              <a16:creationId xmlns:a16="http://schemas.microsoft.com/office/drawing/2014/main" id="{47CB7415-E3A0-40ED-B942-96B98D56A641}"/>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73" name="ZoneTexte 172">
          <a:extLst>
            <a:ext uri="{FF2B5EF4-FFF2-40B4-BE49-F238E27FC236}">
              <a16:creationId xmlns:a16="http://schemas.microsoft.com/office/drawing/2014/main" id="{AE96BCD0-7AFD-4E39-97BE-EE9A5C9BEAAF}"/>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74" name="ZoneTexte 173">
          <a:extLst>
            <a:ext uri="{FF2B5EF4-FFF2-40B4-BE49-F238E27FC236}">
              <a16:creationId xmlns:a16="http://schemas.microsoft.com/office/drawing/2014/main" id="{FE82CE61-8D6A-456B-920F-58D4459D6CE1}"/>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75" name="ZoneTexte 174">
          <a:extLst>
            <a:ext uri="{FF2B5EF4-FFF2-40B4-BE49-F238E27FC236}">
              <a16:creationId xmlns:a16="http://schemas.microsoft.com/office/drawing/2014/main" id="{6A5D147C-99B9-4311-B675-856B64C4C727}"/>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76" name="ZoneTexte 175">
          <a:extLst>
            <a:ext uri="{FF2B5EF4-FFF2-40B4-BE49-F238E27FC236}">
              <a16:creationId xmlns:a16="http://schemas.microsoft.com/office/drawing/2014/main" id="{661F7F6C-107A-4EFE-BE42-D427C9C549F1}"/>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77" name="ZoneTexte 176">
          <a:extLst>
            <a:ext uri="{FF2B5EF4-FFF2-40B4-BE49-F238E27FC236}">
              <a16:creationId xmlns:a16="http://schemas.microsoft.com/office/drawing/2014/main" id="{EDC11E51-1367-47C3-A37D-3EB86FB26089}"/>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0</xdr:rowOff>
    </xdr:from>
    <xdr:ext cx="184731" cy="264560"/>
    <xdr:sp macro="" textlink="">
      <xdr:nvSpPr>
        <xdr:cNvPr id="178" name="ZoneTexte 177">
          <a:extLst>
            <a:ext uri="{FF2B5EF4-FFF2-40B4-BE49-F238E27FC236}">
              <a16:creationId xmlns:a16="http://schemas.microsoft.com/office/drawing/2014/main" id="{6CC85514-C0A5-4EE2-BBBD-613E164FB706}"/>
            </a:ext>
          </a:extLst>
        </xdr:cNvPr>
        <xdr:cNvSpPr txBox="1"/>
      </xdr:nvSpPr>
      <xdr:spPr>
        <a:xfrm>
          <a:off x="21412200" y="9102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0</xdr:rowOff>
    </xdr:from>
    <xdr:ext cx="184731" cy="264560"/>
    <xdr:sp macro="" textlink="">
      <xdr:nvSpPr>
        <xdr:cNvPr id="179" name="ZoneTexte 178">
          <a:extLst>
            <a:ext uri="{FF2B5EF4-FFF2-40B4-BE49-F238E27FC236}">
              <a16:creationId xmlns:a16="http://schemas.microsoft.com/office/drawing/2014/main" id="{C249EE1C-F886-43B9-94FC-F14184B74ACB}"/>
            </a:ext>
          </a:extLst>
        </xdr:cNvPr>
        <xdr:cNvSpPr txBox="1"/>
      </xdr:nvSpPr>
      <xdr:spPr>
        <a:xfrm>
          <a:off x="21412200" y="9102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0</xdr:rowOff>
    </xdr:from>
    <xdr:ext cx="184731" cy="264560"/>
    <xdr:sp macro="" textlink="">
      <xdr:nvSpPr>
        <xdr:cNvPr id="180" name="ZoneTexte 179">
          <a:extLst>
            <a:ext uri="{FF2B5EF4-FFF2-40B4-BE49-F238E27FC236}">
              <a16:creationId xmlns:a16="http://schemas.microsoft.com/office/drawing/2014/main" id="{AB257773-7E86-4558-9064-74C277294D16}"/>
            </a:ext>
          </a:extLst>
        </xdr:cNvPr>
        <xdr:cNvSpPr txBox="1"/>
      </xdr:nvSpPr>
      <xdr:spPr>
        <a:xfrm>
          <a:off x="21412200" y="9102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0</xdr:rowOff>
    </xdr:from>
    <xdr:ext cx="184731" cy="264560"/>
    <xdr:sp macro="" textlink="">
      <xdr:nvSpPr>
        <xdr:cNvPr id="181" name="ZoneTexte 180">
          <a:extLst>
            <a:ext uri="{FF2B5EF4-FFF2-40B4-BE49-F238E27FC236}">
              <a16:creationId xmlns:a16="http://schemas.microsoft.com/office/drawing/2014/main" id="{259EDB0D-FA09-44B2-A211-A8E645E16EC7}"/>
            </a:ext>
          </a:extLst>
        </xdr:cNvPr>
        <xdr:cNvSpPr txBox="1"/>
      </xdr:nvSpPr>
      <xdr:spPr>
        <a:xfrm>
          <a:off x="21412200" y="9102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0</xdr:rowOff>
    </xdr:from>
    <xdr:ext cx="184731" cy="264560"/>
    <xdr:sp macro="" textlink="">
      <xdr:nvSpPr>
        <xdr:cNvPr id="182" name="ZoneTexte 181">
          <a:extLst>
            <a:ext uri="{FF2B5EF4-FFF2-40B4-BE49-F238E27FC236}">
              <a16:creationId xmlns:a16="http://schemas.microsoft.com/office/drawing/2014/main" id="{0C0FF63A-AC86-49A2-B30E-D9359CBF7B9A}"/>
            </a:ext>
          </a:extLst>
        </xdr:cNvPr>
        <xdr:cNvSpPr txBox="1"/>
      </xdr:nvSpPr>
      <xdr:spPr>
        <a:xfrm>
          <a:off x="21412200" y="9102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0</xdr:rowOff>
    </xdr:from>
    <xdr:ext cx="184731" cy="264560"/>
    <xdr:sp macro="" textlink="">
      <xdr:nvSpPr>
        <xdr:cNvPr id="183" name="ZoneTexte 182">
          <a:extLst>
            <a:ext uri="{FF2B5EF4-FFF2-40B4-BE49-F238E27FC236}">
              <a16:creationId xmlns:a16="http://schemas.microsoft.com/office/drawing/2014/main" id="{7FC85A05-6AF9-44F3-8545-2949CC4F64DA}"/>
            </a:ext>
          </a:extLst>
        </xdr:cNvPr>
        <xdr:cNvSpPr txBox="1"/>
      </xdr:nvSpPr>
      <xdr:spPr>
        <a:xfrm>
          <a:off x="21412200" y="9102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0</xdr:rowOff>
    </xdr:from>
    <xdr:ext cx="184731" cy="264560"/>
    <xdr:sp macro="" textlink="">
      <xdr:nvSpPr>
        <xdr:cNvPr id="184" name="ZoneTexte 183">
          <a:extLst>
            <a:ext uri="{FF2B5EF4-FFF2-40B4-BE49-F238E27FC236}">
              <a16:creationId xmlns:a16="http://schemas.microsoft.com/office/drawing/2014/main" id="{662E67C6-EBA1-4437-8275-DD881199B991}"/>
            </a:ext>
          </a:extLst>
        </xdr:cNvPr>
        <xdr:cNvSpPr txBox="1"/>
      </xdr:nvSpPr>
      <xdr:spPr>
        <a:xfrm>
          <a:off x="21412200" y="9102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0</xdr:rowOff>
    </xdr:from>
    <xdr:ext cx="184731" cy="264560"/>
    <xdr:sp macro="" textlink="">
      <xdr:nvSpPr>
        <xdr:cNvPr id="185" name="ZoneTexte 184">
          <a:extLst>
            <a:ext uri="{FF2B5EF4-FFF2-40B4-BE49-F238E27FC236}">
              <a16:creationId xmlns:a16="http://schemas.microsoft.com/office/drawing/2014/main" id="{DB3E2BF9-40FC-47BE-A116-95BA8AF126A4}"/>
            </a:ext>
          </a:extLst>
        </xdr:cNvPr>
        <xdr:cNvSpPr txBox="1"/>
      </xdr:nvSpPr>
      <xdr:spPr>
        <a:xfrm>
          <a:off x="21412200" y="9102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86" name="ZoneTexte 185">
          <a:extLst>
            <a:ext uri="{FF2B5EF4-FFF2-40B4-BE49-F238E27FC236}">
              <a16:creationId xmlns:a16="http://schemas.microsoft.com/office/drawing/2014/main" id="{BB9AD648-DAC1-46DB-A0A4-DE56EA06BC04}"/>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87" name="ZoneTexte 186">
          <a:extLst>
            <a:ext uri="{FF2B5EF4-FFF2-40B4-BE49-F238E27FC236}">
              <a16:creationId xmlns:a16="http://schemas.microsoft.com/office/drawing/2014/main" id="{CE8500A5-624C-4C25-ABD9-9721D1ECB565}"/>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88" name="ZoneTexte 187">
          <a:extLst>
            <a:ext uri="{FF2B5EF4-FFF2-40B4-BE49-F238E27FC236}">
              <a16:creationId xmlns:a16="http://schemas.microsoft.com/office/drawing/2014/main" id="{723E6A70-1BD5-4EF6-B380-09A6A8BF21D4}"/>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89" name="ZoneTexte 188">
          <a:extLst>
            <a:ext uri="{FF2B5EF4-FFF2-40B4-BE49-F238E27FC236}">
              <a16:creationId xmlns:a16="http://schemas.microsoft.com/office/drawing/2014/main" id="{130470B3-9297-402B-8DA4-8CC6D9E60C92}"/>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0" name="ZoneTexte 189">
          <a:extLst>
            <a:ext uri="{FF2B5EF4-FFF2-40B4-BE49-F238E27FC236}">
              <a16:creationId xmlns:a16="http://schemas.microsoft.com/office/drawing/2014/main" id="{AB45EEDC-3785-4638-B666-AEC80773BB59}"/>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1" name="ZoneTexte 190">
          <a:extLst>
            <a:ext uri="{FF2B5EF4-FFF2-40B4-BE49-F238E27FC236}">
              <a16:creationId xmlns:a16="http://schemas.microsoft.com/office/drawing/2014/main" id="{3BA87328-619F-4FC2-A11E-EB50170F634A}"/>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2" name="ZoneTexte 191">
          <a:extLst>
            <a:ext uri="{FF2B5EF4-FFF2-40B4-BE49-F238E27FC236}">
              <a16:creationId xmlns:a16="http://schemas.microsoft.com/office/drawing/2014/main" id="{FE37C084-B3CF-4F7B-8DB4-9437142DA357}"/>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3" name="ZoneTexte 192">
          <a:extLst>
            <a:ext uri="{FF2B5EF4-FFF2-40B4-BE49-F238E27FC236}">
              <a16:creationId xmlns:a16="http://schemas.microsoft.com/office/drawing/2014/main" id="{1CEF72F6-C391-4AA6-AAFE-DDA853FE9D87}"/>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4" name="ZoneTexte 193">
          <a:extLst>
            <a:ext uri="{FF2B5EF4-FFF2-40B4-BE49-F238E27FC236}">
              <a16:creationId xmlns:a16="http://schemas.microsoft.com/office/drawing/2014/main" id="{C58F3609-DA8B-4C72-B7B3-5817B57E71AE}"/>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5" name="ZoneTexte 194">
          <a:extLst>
            <a:ext uri="{FF2B5EF4-FFF2-40B4-BE49-F238E27FC236}">
              <a16:creationId xmlns:a16="http://schemas.microsoft.com/office/drawing/2014/main" id="{E6306359-C44D-4442-9278-65E2F70D5B64}"/>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6" name="ZoneTexte 195">
          <a:extLst>
            <a:ext uri="{FF2B5EF4-FFF2-40B4-BE49-F238E27FC236}">
              <a16:creationId xmlns:a16="http://schemas.microsoft.com/office/drawing/2014/main" id="{7F3FDED5-B544-42E3-A1DD-7DFFB6C8AB84}"/>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7" name="ZoneTexte 196">
          <a:extLst>
            <a:ext uri="{FF2B5EF4-FFF2-40B4-BE49-F238E27FC236}">
              <a16:creationId xmlns:a16="http://schemas.microsoft.com/office/drawing/2014/main" id="{53AC756F-6BDF-4641-B5C5-EDB56EF1BC5E}"/>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8" name="ZoneTexte 197">
          <a:extLst>
            <a:ext uri="{FF2B5EF4-FFF2-40B4-BE49-F238E27FC236}">
              <a16:creationId xmlns:a16="http://schemas.microsoft.com/office/drawing/2014/main" id="{E66D9845-1354-4147-BEEC-25FE754CE830}"/>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199" name="ZoneTexte 198">
          <a:extLst>
            <a:ext uri="{FF2B5EF4-FFF2-40B4-BE49-F238E27FC236}">
              <a16:creationId xmlns:a16="http://schemas.microsoft.com/office/drawing/2014/main" id="{C46EA44D-B78C-4C90-A3EE-E0EF84F19CFB}"/>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200" name="ZoneTexte 199">
          <a:extLst>
            <a:ext uri="{FF2B5EF4-FFF2-40B4-BE49-F238E27FC236}">
              <a16:creationId xmlns:a16="http://schemas.microsoft.com/office/drawing/2014/main" id="{0D53ADB3-E414-44E2-B65F-03FF378A31EC}"/>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201" name="ZoneTexte 200">
          <a:extLst>
            <a:ext uri="{FF2B5EF4-FFF2-40B4-BE49-F238E27FC236}">
              <a16:creationId xmlns:a16="http://schemas.microsoft.com/office/drawing/2014/main" id="{12218C33-BD45-4A34-95C9-6AFC1782E454}"/>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202" name="ZoneTexte 201">
          <a:extLst>
            <a:ext uri="{FF2B5EF4-FFF2-40B4-BE49-F238E27FC236}">
              <a16:creationId xmlns:a16="http://schemas.microsoft.com/office/drawing/2014/main" id="{4330FB98-8296-40EE-9E02-E982465C6B25}"/>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203" name="ZoneTexte 202">
          <a:extLst>
            <a:ext uri="{FF2B5EF4-FFF2-40B4-BE49-F238E27FC236}">
              <a16:creationId xmlns:a16="http://schemas.microsoft.com/office/drawing/2014/main" id="{48DD00F6-0E7B-4639-9A34-9DC972FAA6DA}"/>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204" name="ZoneTexte 203">
          <a:extLst>
            <a:ext uri="{FF2B5EF4-FFF2-40B4-BE49-F238E27FC236}">
              <a16:creationId xmlns:a16="http://schemas.microsoft.com/office/drawing/2014/main" id="{CCDF0C63-23C3-4CA5-BF94-0E5814219046}"/>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oneCellAnchor>
    <xdr:from>
      <xdr:col>26</xdr:col>
      <xdr:colOff>0</xdr:colOff>
      <xdr:row>124</xdr:row>
      <xdr:rowOff>38100</xdr:rowOff>
    </xdr:from>
    <xdr:ext cx="184731" cy="264560"/>
    <xdr:sp macro="" textlink="">
      <xdr:nvSpPr>
        <xdr:cNvPr id="205" name="ZoneTexte 204">
          <a:extLst>
            <a:ext uri="{FF2B5EF4-FFF2-40B4-BE49-F238E27FC236}">
              <a16:creationId xmlns:a16="http://schemas.microsoft.com/office/drawing/2014/main" id="{DD354CBA-8802-4C75-AA75-C863E44E748D}"/>
            </a:ext>
          </a:extLst>
        </xdr:cNvPr>
        <xdr:cNvSpPr txBox="1"/>
      </xdr:nvSpPr>
      <xdr:spPr>
        <a:xfrm>
          <a:off x="21412200" y="910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BE"/>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O7090000/DB/2022%20initial/Tableau%20d&#233;penses/Tableau%20d&#233;penses%20-%202022%20INI%2007-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Synthèse (à modifier)"/>
      <sheetName val="Budget 2022"/>
      <sheetName val="Ministres"/>
      <sheetName val="Codes SEC"/>
      <sheetName val="Catégories"/>
      <sheetName val="Global"/>
    </sheetNames>
    <sheetDataSet>
      <sheetData sheetId="0" refreshError="1"/>
      <sheetData sheetId="1" refreshError="1"/>
      <sheetData sheetId="2"/>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670"/>
  <sheetViews>
    <sheetView tabSelected="1" zoomScaleNormal="100" zoomScaleSheetLayoutView="110" zoomScalePageLayoutView="70" workbookViewId="0">
      <pane ySplit="7" topLeftCell="A8" activePane="bottomLeft" state="frozen"/>
      <selection pane="bottomLeft" activeCell="N174" sqref="N174"/>
    </sheetView>
  </sheetViews>
  <sheetFormatPr baseColWidth="10" defaultColWidth="11.453125" defaultRowHeight="12" x14ac:dyDescent="0.3"/>
  <cols>
    <col min="1" max="1" width="7.6328125" style="50" customWidth="1"/>
    <col min="2" max="2" width="6.6328125" style="3" customWidth="1"/>
    <col min="3" max="3" width="4.6328125" style="3" customWidth="1"/>
    <col min="4" max="4" width="4.54296875" style="3" customWidth="1"/>
    <col min="5" max="5" width="4.6328125" style="3" customWidth="1"/>
    <col min="6" max="6" width="4.6328125" style="81" customWidth="1"/>
    <col min="7" max="7" width="5.6328125" style="3" customWidth="1"/>
    <col min="8" max="8" width="5.453125" style="3" bestFit="1" customWidth="1"/>
    <col min="9" max="9" width="11" style="184" customWidth="1"/>
    <col min="10" max="10" width="11.6328125" style="340" customWidth="1"/>
    <col min="11" max="12" width="11.6328125" style="187" hidden="1" customWidth="1"/>
    <col min="13" max="13" width="11.6328125" style="280" hidden="1" customWidth="1"/>
    <col min="14" max="14" width="84.54296875" style="118" customWidth="1"/>
    <col min="15" max="17" width="11.6328125" style="30" customWidth="1"/>
    <col min="18" max="19" width="13.1796875" style="30" customWidth="1"/>
    <col min="20" max="20" width="13.6328125" style="3" customWidth="1"/>
    <col min="21" max="21" width="11.6328125" style="66" customWidth="1"/>
    <col min="22" max="22" width="13.6328125" style="66" customWidth="1"/>
    <col min="23" max="23" width="15.08984375" style="81" customWidth="1"/>
    <col min="24" max="24" width="13.08984375" style="260" hidden="1" customWidth="1"/>
    <col min="25" max="25" width="11.36328125" style="260" hidden="1" customWidth="1"/>
    <col min="26" max="26" width="13.08984375" style="81" customWidth="1"/>
    <col min="27" max="16384" width="11.453125" style="3"/>
  </cols>
  <sheetData>
    <row r="1" spans="1:26" ht="12.5" thickBot="1" x14ac:dyDescent="0.35">
      <c r="A1" s="49"/>
      <c r="B1" s="1"/>
      <c r="C1" s="1"/>
      <c r="D1" s="1"/>
      <c r="E1" s="1"/>
      <c r="F1" s="1"/>
      <c r="G1" s="1"/>
      <c r="H1" s="1"/>
      <c r="I1" s="181"/>
      <c r="J1" s="331"/>
      <c r="K1" s="185"/>
      <c r="L1" s="185"/>
      <c r="M1" s="269"/>
      <c r="N1" s="114"/>
      <c r="O1" s="31"/>
      <c r="P1" s="31"/>
      <c r="Q1" s="31"/>
      <c r="R1" s="31"/>
      <c r="S1" s="31"/>
      <c r="T1" s="1"/>
      <c r="V1" s="1"/>
      <c r="W1" s="159"/>
      <c r="X1" s="259"/>
      <c r="Z1" s="173"/>
    </row>
    <row r="2" spans="1:26" ht="25.5" customHeight="1" thickBot="1" x14ac:dyDescent="0.5">
      <c r="A2" s="629" t="s">
        <v>2786</v>
      </c>
      <c r="B2" s="630"/>
      <c r="C2" s="630"/>
      <c r="D2" s="630"/>
      <c r="E2" s="630"/>
      <c r="F2" s="630"/>
      <c r="G2" s="630"/>
      <c r="H2" s="630"/>
      <c r="I2" s="630"/>
      <c r="J2" s="630"/>
      <c r="K2" s="630"/>
      <c r="L2" s="630"/>
      <c r="M2" s="630"/>
      <c r="N2" s="630"/>
      <c r="O2" s="630"/>
      <c r="P2" s="630"/>
      <c r="Q2" s="630"/>
      <c r="R2" s="630"/>
      <c r="S2" s="630"/>
      <c r="T2" s="630"/>
      <c r="U2" s="630"/>
      <c r="V2" s="631"/>
      <c r="W2" s="285"/>
      <c r="X2" s="261"/>
      <c r="Y2" s="262"/>
      <c r="Z2" s="2"/>
    </row>
    <row r="3" spans="1:26" s="118" customFormat="1" ht="15.75" customHeight="1" thickBot="1" x14ac:dyDescent="0.4">
      <c r="A3" s="618" t="s">
        <v>2717</v>
      </c>
      <c r="B3" s="618" t="s">
        <v>1</v>
      </c>
      <c r="C3" s="638" t="s">
        <v>2</v>
      </c>
      <c r="D3" s="639"/>
      <c r="E3" s="640"/>
      <c r="F3" s="618" t="s">
        <v>2350</v>
      </c>
      <c r="G3" s="623" t="s">
        <v>2788</v>
      </c>
      <c r="H3" s="624"/>
      <c r="I3" s="665" t="s">
        <v>2791</v>
      </c>
      <c r="J3" s="666"/>
      <c r="K3" s="650" t="s">
        <v>2523</v>
      </c>
      <c r="L3" s="651"/>
      <c r="M3" s="652"/>
      <c r="N3" s="632" t="s">
        <v>2789</v>
      </c>
      <c r="O3" s="653" t="s">
        <v>2809</v>
      </c>
      <c r="P3" s="654"/>
      <c r="Q3" s="654"/>
      <c r="R3" s="654"/>
      <c r="S3" s="655"/>
      <c r="T3" s="632" t="s">
        <v>2718</v>
      </c>
      <c r="U3" s="635" t="s">
        <v>3</v>
      </c>
      <c r="V3" s="632" t="s">
        <v>2773</v>
      </c>
      <c r="W3" s="23"/>
      <c r="X3" s="263"/>
      <c r="Y3" s="264"/>
      <c r="Z3" s="258"/>
    </row>
    <row r="4" spans="1:26" s="118" customFormat="1" ht="30.75" customHeight="1" x14ac:dyDescent="0.3">
      <c r="A4" s="619"/>
      <c r="B4" s="619"/>
      <c r="C4" s="641" t="s">
        <v>4</v>
      </c>
      <c r="D4" s="644" t="s">
        <v>5</v>
      </c>
      <c r="E4" s="647" t="s">
        <v>6</v>
      </c>
      <c r="F4" s="619"/>
      <c r="G4" s="625"/>
      <c r="H4" s="626"/>
      <c r="I4" s="612" t="s">
        <v>103</v>
      </c>
      <c r="J4" s="615" t="s">
        <v>102</v>
      </c>
      <c r="K4" s="621" t="s">
        <v>2518</v>
      </c>
      <c r="L4" s="621" t="s">
        <v>2520</v>
      </c>
      <c r="M4" s="662" t="s">
        <v>2521</v>
      </c>
      <c r="N4" s="633"/>
      <c r="O4" s="656"/>
      <c r="P4" s="657"/>
      <c r="Q4" s="657"/>
      <c r="R4" s="657"/>
      <c r="S4" s="658"/>
      <c r="T4" s="633"/>
      <c r="U4" s="636"/>
      <c r="V4" s="633"/>
      <c r="W4" s="23"/>
      <c r="X4" s="263"/>
      <c r="Y4" s="264"/>
      <c r="Z4" s="258"/>
    </row>
    <row r="5" spans="1:26" s="118" customFormat="1" ht="24" customHeight="1" thickBot="1" x14ac:dyDescent="0.35">
      <c r="A5" s="619"/>
      <c r="B5" s="619"/>
      <c r="C5" s="642"/>
      <c r="D5" s="645"/>
      <c r="E5" s="648"/>
      <c r="F5" s="619"/>
      <c r="G5" s="627"/>
      <c r="H5" s="628"/>
      <c r="I5" s="613"/>
      <c r="J5" s="616"/>
      <c r="K5" s="621"/>
      <c r="L5" s="621"/>
      <c r="M5" s="663"/>
      <c r="N5" s="633"/>
      <c r="O5" s="659"/>
      <c r="P5" s="660"/>
      <c r="Q5" s="660"/>
      <c r="R5" s="660"/>
      <c r="S5" s="661"/>
      <c r="T5" s="633"/>
      <c r="U5" s="636"/>
      <c r="V5" s="633"/>
      <c r="W5" s="23"/>
      <c r="X5" s="263"/>
      <c r="Y5" s="264"/>
      <c r="Z5" s="258"/>
    </row>
    <row r="6" spans="1:26" ht="34.5" customHeight="1" thickBot="1" x14ac:dyDescent="0.35">
      <c r="A6" s="620"/>
      <c r="B6" s="620"/>
      <c r="C6" s="643"/>
      <c r="D6" s="646"/>
      <c r="E6" s="649"/>
      <c r="F6" s="620"/>
      <c r="G6" s="162" t="s">
        <v>7</v>
      </c>
      <c r="H6" s="163" t="s">
        <v>8</v>
      </c>
      <c r="I6" s="614"/>
      <c r="J6" s="617"/>
      <c r="K6" s="622"/>
      <c r="L6" s="622"/>
      <c r="M6" s="664"/>
      <c r="N6" s="634"/>
      <c r="O6" s="62">
        <v>2020</v>
      </c>
      <c r="P6" s="62">
        <v>2021</v>
      </c>
      <c r="Q6" s="62">
        <v>2022</v>
      </c>
      <c r="R6" s="62">
        <v>2023</v>
      </c>
      <c r="S6" s="62">
        <v>2024</v>
      </c>
      <c r="T6" s="634"/>
      <c r="U6" s="637"/>
      <c r="V6" s="634"/>
      <c r="W6" s="290"/>
      <c r="X6" s="268" t="s">
        <v>2510</v>
      </c>
      <c r="Y6" s="268" t="s">
        <v>2511</v>
      </c>
      <c r="Z6" s="256"/>
    </row>
    <row r="7" spans="1:26" s="2" customFormat="1" ht="12.75" customHeight="1" thickBot="1" x14ac:dyDescent="0.35">
      <c r="A7" s="308" t="s">
        <v>9</v>
      </c>
      <c r="B7" s="74" t="s">
        <v>10</v>
      </c>
      <c r="C7" s="96" t="s">
        <v>11</v>
      </c>
      <c r="D7" s="54" t="s">
        <v>12</v>
      </c>
      <c r="E7" s="97" t="s">
        <v>13</v>
      </c>
      <c r="F7" s="192" t="s">
        <v>14</v>
      </c>
      <c r="G7" s="191" t="s">
        <v>15</v>
      </c>
      <c r="H7" s="95" t="s">
        <v>2790</v>
      </c>
      <c r="I7" s="4" t="s">
        <v>16</v>
      </c>
      <c r="J7" s="4" t="s">
        <v>2808</v>
      </c>
      <c r="K7" s="4"/>
      <c r="L7" s="4"/>
      <c r="M7" s="270"/>
      <c r="N7" s="115" t="s">
        <v>17</v>
      </c>
      <c r="O7" s="56" t="s">
        <v>18</v>
      </c>
      <c r="P7" s="56" t="s">
        <v>19</v>
      </c>
      <c r="Q7" s="56" t="s">
        <v>20</v>
      </c>
      <c r="R7" s="56" t="s">
        <v>79</v>
      </c>
      <c r="S7" s="56" t="s">
        <v>21</v>
      </c>
      <c r="T7" s="55" t="s">
        <v>22</v>
      </c>
      <c r="U7" s="4" t="s">
        <v>2496</v>
      </c>
      <c r="V7" s="4" t="s">
        <v>2497</v>
      </c>
      <c r="W7" s="282"/>
      <c r="X7" s="261"/>
      <c r="Y7" s="262"/>
    </row>
    <row r="8" spans="1:26" s="2" customFormat="1" ht="17.25" customHeight="1" x14ac:dyDescent="0.3">
      <c r="A8" s="75"/>
      <c r="B8" s="75"/>
      <c r="C8" s="89"/>
      <c r="D8" s="72"/>
      <c r="E8" s="90"/>
      <c r="F8" s="70"/>
      <c r="G8" s="13"/>
      <c r="H8" s="6"/>
      <c r="I8" s="330"/>
      <c r="J8" s="332"/>
      <c r="K8" s="189"/>
      <c r="L8" s="189"/>
      <c r="M8" s="271"/>
      <c r="N8" s="5"/>
      <c r="O8" s="307"/>
      <c r="P8" s="61"/>
      <c r="Q8" s="61"/>
      <c r="R8" s="61"/>
      <c r="S8" s="105"/>
      <c r="T8" s="52"/>
      <c r="U8" s="287"/>
      <c r="V8" s="286"/>
      <c r="W8" s="101"/>
      <c r="X8" s="263"/>
      <c r="Y8" s="264"/>
    </row>
    <row r="9" spans="1:26" s="2" customFormat="1" ht="14.5" customHeight="1" x14ac:dyDescent="0.3">
      <c r="A9" s="472" t="s">
        <v>1885</v>
      </c>
      <c r="B9" s="563" t="s">
        <v>75</v>
      </c>
      <c r="C9" s="563">
        <v>1</v>
      </c>
      <c r="D9" s="564">
        <v>1</v>
      </c>
      <c r="E9" s="565">
        <v>19</v>
      </c>
      <c r="F9" s="566">
        <v>1000</v>
      </c>
      <c r="G9" s="567">
        <v>16</v>
      </c>
      <c r="H9" s="568">
        <v>11</v>
      </c>
      <c r="I9" s="569">
        <v>91611000</v>
      </c>
      <c r="J9" s="399" t="s">
        <v>2774</v>
      </c>
      <c r="K9" s="570" t="s">
        <v>2519</v>
      </c>
      <c r="L9" s="570">
        <v>2025</v>
      </c>
      <c r="M9" s="571">
        <v>45665</v>
      </c>
      <c r="N9" s="366" t="s">
        <v>2776</v>
      </c>
      <c r="O9" s="572"/>
      <c r="P9" s="572"/>
      <c r="Q9" s="572"/>
      <c r="R9" s="572"/>
      <c r="S9" s="573"/>
      <c r="T9" s="574"/>
      <c r="U9" s="404">
        <f t="shared" ref="U9:U35" si="0">V9-T9</f>
        <v>0</v>
      </c>
      <c r="V9" s="574"/>
      <c r="W9" s="101"/>
      <c r="X9" s="263"/>
      <c r="Y9" s="264"/>
    </row>
    <row r="10" spans="1:26" s="2" customFormat="1" ht="14.5" customHeight="1" x14ac:dyDescent="0.3">
      <c r="A10" s="472" t="s">
        <v>1885</v>
      </c>
      <c r="B10" s="563" t="s">
        <v>75</v>
      </c>
      <c r="C10" s="563">
        <v>1</v>
      </c>
      <c r="D10" s="564">
        <v>1</v>
      </c>
      <c r="E10" s="565">
        <v>19</v>
      </c>
      <c r="F10" s="566">
        <v>1000</v>
      </c>
      <c r="G10" s="567">
        <v>16</v>
      </c>
      <c r="H10" s="568">
        <v>12</v>
      </c>
      <c r="I10" s="569">
        <v>91612000</v>
      </c>
      <c r="J10" s="399" t="s">
        <v>2775</v>
      </c>
      <c r="K10" s="570" t="s">
        <v>2519</v>
      </c>
      <c r="L10" s="570">
        <v>2025</v>
      </c>
      <c r="M10" s="571">
        <v>45665</v>
      </c>
      <c r="N10" s="366" t="s">
        <v>2777</v>
      </c>
      <c r="O10" s="572"/>
      <c r="P10" s="572"/>
      <c r="Q10" s="572"/>
      <c r="R10" s="572"/>
      <c r="S10" s="573"/>
      <c r="T10" s="574"/>
      <c r="U10" s="404">
        <f t="shared" si="0"/>
        <v>0</v>
      </c>
      <c r="V10" s="574"/>
      <c r="W10" s="101"/>
      <c r="X10" s="263"/>
      <c r="Y10" s="264"/>
    </row>
    <row r="11" spans="1:26" s="81" customFormat="1" ht="14.5" x14ac:dyDescent="0.35">
      <c r="A11" s="472" t="s">
        <v>1885</v>
      </c>
      <c r="B11" s="563" t="s">
        <v>75</v>
      </c>
      <c r="C11" s="563">
        <v>1</v>
      </c>
      <c r="D11" s="564">
        <v>1</v>
      </c>
      <c r="E11" s="565">
        <v>19</v>
      </c>
      <c r="F11" s="566">
        <v>1000</v>
      </c>
      <c r="G11" s="567">
        <v>26</v>
      </c>
      <c r="H11" s="568">
        <v>10</v>
      </c>
      <c r="I11" s="569" t="s">
        <v>2190</v>
      </c>
      <c r="J11" s="399" t="s">
        <v>2504</v>
      </c>
      <c r="K11" s="400" t="s">
        <v>2519</v>
      </c>
      <c r="L11" s="400" t="s">
        <v>2524</v>
      </c>
      <c r="M11" s="401">
        <v>44991</v>
      </c>
      <c r="N11" s="575" t="s">
        <v>2512</v>
      </c>
      <c r="O11" s="576"/>
      <c r="P11" s="576"/>
      <c r="Q11" s="402"/>
      <c r="R11" s="402">
        <v>15008534.76</v>
      </c>
      <c r="S11" s="403"/>
      <c r="T11" s="370">
        <v>16724</v>
      </c>
      <c r="U11" s="404">
        <f t="shared" si="0"/>
        <v>-16724</v>
      </c>
      <c r="V11" s="370"/>
      <c r="W11" s="160"/>
      <c r="X11" s="265" t="str">
        <f t="shared" ref="X11:X38" si="1">G11&amp;"."&amp;H11</f>
        <v>26.10</v>
      </c>
      <c r="Y11" s="264" t="b">
        <f>COUNTIF('Codes SEC'!$B$2:$F$460,X11)&gt;0</f>
        <v>1</v>
      </c>
      <c r="Z11" s="2"/>
    </row>
    <row r="12" spans="1:26" ht="14.5" x14ac:dyDescent="0.35">
      <c r="A12" s="355" t="s">
        <v>1885</v>
      </c>
      <c r="B12" s="355" t="s">
        <v>75</v>
      </c>
      <c r="C12" s="356">
        <v>1</v>
      </c>
      <c r="D12" s="357">
        <v>1</v>
      </c>
      <c r="E12" s="358">
        <v>19</v>
      </c>
      <c r="F12" s="359">
        <v>1000</v>
      </c>
      <c r="G12" s="360">
        <v>36</v>
      </c>
      <c r="H12" s="398">
        <v>40</v>
      </c>
      <c r="I12" s="362" t="s">
        <v>2225</v>
      </c>
      <c r="J12" s="399" t="s">
        <v>2081</v>
      </c>
      <c r="K12" s="400"/>
      <c r="L12" s="400"/>
      <c r="M12" s="401"/>
      <c r="N12" s="366" t="s">
        <v>35</v>
      </c>
      <c r="O12" s="402">
        <v>1014809749.48</v>
      </c>
      <c r="P12" s="402">
        <v>1288495833.98</v>
      </c>
      <c r="Q12" s="402">
        <v>1350552122.3299999</v>
      </c>
      <c r="R12" s="402">
        <v>1179981771.1500001</v>
      </c>
      <c r="S12" s="403"/>
      <c r="T12" s="370">
        <v>1004847</v>
      </c>
      <c r="U12" s="404">
        <f t="shared" si="0"/>
        <v>-1004847</v>
      </c>
      <c r="V12" s="370"/>
      <c r="W12" s="160"/>
      <c r="X12" s="265" t="str">
        <f t="shared" si="1"/>
        <v>36.40</v>
      </c>
      <c r="Y12" s="264" t="b">
        <f>COUNTIF('Codes SEC'!$B$2:$F$460,X12)&gt;0</f>
        <v>1</v>
      </c>
      <c r="Z12" s="2"/>
    </row>
    <row r="13" spans="1:26" ht="14.5" x14ac:dyDescent="0.35">
      <c r="A13" s="355" t="s">
        <v>1885</v>
      </c>
      <c r="B13" s="355" t="s">
        <v>75</v>
      </c>
      <c r="C13" s="356">
        <v>1</v>
      </c>
      <c r="D13" s="357">
        <v>1</v>
      </c>
      <c r="E13" s="358">
        <v>19</v>
      </c>
      <c r="F13" s="359">
        <v>1000</v>
      </c>
      <c r="G13" s="360">
        <v>36</v>
      </c>
      <c r="H13" s="398">
        <v>40</v>
      </c>
      <c r="I13" s="362" t="s">
        <v>2225</v>
      </c>
      <c r="J13" s="399" t="s">
        <v>2082</v>
      </c>
      <c r="K13" s="400"/>
      <c r="L13" s="400"/>
      <c r="M13" s="401"/>
      <c r="N13" s="366" t="s">
        <v>36</v>
      </c>
      <c r="O13" s="402">
        <v>86630649.890000001</v>
      </c>
      <c r="P13" s="402">
        <v>100274088.65999998</v>
      </c>
      <c r="Q13" s="402">
        <v>96264778.609999999</v>
      </c>
      <c r="R13" s="402">
        <v>74037051.719999999</v>
      </c>
      <c r="S13" s="403"/>
      <c r="T13" s="370">
        <v>73708</v>
      </c>
      <c r="U13" s="404">
        <f t="shared" si="0"/>
        <v>-73708</v>
      </c>
      <c r="V13" s="370"/>
      <c r="W13" s="160"/>
      <c r="X13" s="265" t="str">
        <f t="shared" si="1"/>
        <v>36.40</v>
      </c>
      <c r="Y13" s="264" t="b">
        <f>COUNTIF('Codes SEC'!$B$2:$F$460,X13)&gt;0</f>
        <v>1</v>
      </c>
      <c r="Z13" s="2"/>
    </row>
    <row r="14" spans="1:26" ht="24" x14ac:dyDescent="0.35">
      <c r="A14" s="355" t="s">
        <v>1885</v>
      </c>
      <c r="B14" s="355" t="s">
        <v>75</v>
      </c>
      <c r="C14" s="356">
        <v>1</v>
      </c>
      <c r="D14" s="357">
        <v>1</v>
      </c>
      <c r="E14" s="358">
        <v>19</v>
      </c>
      <c r="F14" s="359">
        <v>1000</v>
      </c>
      <c r="G14" s="360">
        <v>36</v>
      </c>
      <c r="H14" s="398">
        <v>40</v>
      </c>
      <c r="I14" s="362" t="s">
        <v>2225</v>
      </c>
      <c r="J14" s="399" t="s">
        <v>2083</v>
      </c>
      <c r="K14" s="400"/>
      <c r="L14" s="400"/>
      <c r="M14" s="401"/>
      <c r="N14" s="577" t="s">
        <v>37</v>
      </c>
      <c r="O14" s="402">
        <v>22983525.57</v>
      </c>
      <c r="P14" s="402">
        <v>25993412.600000001</v>
      </c>
      <c r="Q14" s="402">
        <v>31036087.059999999</v>
      </c>
      <c r="R14" s="402">
        <v>26788824.73</v>
      </c>
      <c r="S14" s="403"/>
      <c r="T14" s="370">
        <v>29100</v>
      </c>
      <c r="U14" s="404">
        <f t="shared" si="0"/>
        <v>-29100</v>
      </c>
      <c r="V14" s="370"/>
      <c r="W14" s="160"/>
      <c r="X14" s="265" t="str">
        <f t="shared" si="1"/>
        <v>36.40</v>
      </c>
      <c r="Y14" s="264" t="b">
        <f>COUNTIF('Codes SEC'!$B$2:$F$460,X14)&gt;0</f>
        <v>1</v>
      </c>
      <c r="Z14" s="2"/>
    </row>
    <row r="15" spans="1:26" ht="14.5" x14ac:dyDescent="0.35">
      <c r="A15" s="355" t="s">
        <v>1885</v>
      </c>
      <c r="B15" s="355" t="s">
        <v>75</v>
      </c>
      <c r="C15" s="356">
        <v>1</v>
      </c>
      <c r="D15" s="357">
        <v>1</v>
      </c>
      <c r="E15" s="358">
        <v>19</v>
      </c>
      <c r="F15" s="359">
        <v>1000</v>
      </c>
      <c r="G15" s="360">
        <v>36</v>
      </c>
      <c r="H15" s="398">
        <v>40</v>
      </c>
      <c r="I15" s="362" t="s">
        <v>2225</v>
      </c>
      <c r="J15" s="399" t="s">
        <v>2084</v>
      </c>
      <c r="K15" s="400"/>
      <c r="L15" s="400"/>
      <c r="M15" s="401"/>
      <c r="N15" s="366" t="s">
        <v>87</v>
      </c>
      <c r="O15" s="402">
        <v>112295652.19999999</v>
      </c>
      <c r="P15" s="402">
        <v>145070997.69</v>
      </c>
      <c r="Q15" s="402">
        <v>168257909.56999999</v>
      </c>
      <c r="R15" s="402">
        <v>143668824.90000001</v>
      </c>
      <c r="S15" s="403"/>
      <c r="T15" s="370">
        <v>165780</v>
      </c>
      <c r="U15" s="404">
        <f t="shared" si="0"/>
        <v>-165780</v>
      </c>
      <c r="V15" s="370"/>
      <c r="W15" s="160"/>
      <c r="X15" s="265" t="str">
        <f t="shared" si="1"/>
        <v>36.40</v>
      </c>
      <c r="Y15" s="264" t="b">
        <f>COUNTIF('Codes SEC'!$B$2:$F$460,X15)&gt;0</f>
        <v>1</v>
      </c>
      <c r="Z15" s="2"/>
    </row>
    <row r="16" spans="1:26" ht="14.5" x14ac:dyDescent="0.35">
      <c r="A16" s="355" t="s">
        <v>1885</v>
      </c>
      <c r="B16" s="355" t="s">
        <v>75</v>
      </c>
      <c r="C16" s="356">
        <v>1</v>
      </c>
      <c r="D16" s="357">
        <v>1</v>
      </c>
      <c r="E16" s="358">
        <v>19</v>
      </c>
      <c r="F16" s="359">
        <v>1000</v>
      </c>
      <c r="G16" s="360">
        <v>36</v>
      </c>
      <c r="H16" s="398">
        <v>80</v>
      </c>
      <c r="I16" s="362" t="s">
        <v>2227</v>
      </c>
      <c r="J16" s="399" t="s">
        <v>2087</v>
      </c>
      <c r="K16" s="400"/>
      <c r="L16" s="400"/>
      <c r="M16" s="401"/>
      <c r="N16" s="366" t="s">
        <v>39</v>
      </c>
      <c r="O16" s="402">
        <v>0</v>
      </c>
      <c r="P16" s="402">
        <v>0</v>
      </c>
      <c r="Q16" s="402">
        <v>0</v>
      </c>
      <c r="R16" s="402">
        <v>0</v>
      </c>
      <c r="S16" s="403"/>
      <c r="T16" s="370">
        <v>0</v>
      </c>
      <c r="U16" s="404">
        <f t="shared" si="0"/>
        <v>0</v>
      </c>
      <c r="V16" s="370"/>
      <c r="W16" s="160"/>
      <c r="X16" s="265" t="str">
        <f t="shared" si="1"/>
        <v>36.80</v>
      </c>
      <c r="Y16" s="264" t="b">
        <f>COUNTIF('Codes SEC'!$B$2:$F$460,X16)&gt;0</f>
        <v>1</v>
      </c>
      <c r="Z16" s="2"/>
    </row>
    <row r="17" spans="1:27" ht="14.5" x14ac:dyDescent="0.35">
      <c r="A17" s="355" t="s">
        <v>1885</v>
      </c>
      <c r="B17" s="355" t="s">
        <v>75</v>
      </c>
      <c r="C17" s="356">
        <v>1</v>
      </c>
      <c r="D17" s="357">
        <v>1</v>
      </c>
      <c r="E17" s="358">
        <v>19</v>
      </c>
      <c r="F17" s="359">
        <v>1000</v>
      </c>
      <c r="G17" s="360">
        <v>36</v>
      </c>
      <c r="H17" s="398">
        <v>90</v>
      </c>
      <c r="I17" s="362" t="s">
        <v>2184</v>
      </c>
      <c r="J17" s="399" t="s">
        <v>2088</v>
      </c>
      <c r="K17" s="400"/>
      <c r="L17" s="400"/>
      <c r="M17" s="401"/>
      <c r="N17" s="366" t="s">
        <v>40</v>
      </c>
      <c r="O17" s="402">
        <v>25874249.269999996</v>
      </c>
      <c r="P17" s="402">
        <v>40020175.030000001</v>
      </c>
      <c r="Q17" s="402">
        <v>43246320.090000004</v>
      </c>
      <c r="R17" s="402">
        <v>43794699.789999999</v>
      </c>
      <c r="S17" s="403"/>
      <c r="T17" s="370">
        <v>45000</v>
      </c>
      <c r="U17" s="404">
        <f t="shared" si="0"/>
        <v>-45000</v>
      </c>
      <c r="V17" s="370"/>
      <c r="W17" s="160"/>
      <c r="X17" s="265" t="str">
        <f t="shared" si="1"/>
        <v>36.90</v>
      </c>
      <c r="Y17" s="264" t="b">
        <f>COUNTIF('Codes SEC'!$B$2:$F$460,X17)&gt;0</f>
        <v>1</v>
      </c>
      <c r="Z17" s="2"/>
    </row>
    <row r="18" spans="1:27" ht="12" customHeight="1" x14ac:dyDescent="0.35">
      <c r="A18" s="355" t="s">
        <v>1885</v>
      </c>
      <c r="B18" s="355" t="s">
        <v>75</v>
      </c>
      <c r="C18" s="356">
        <v>1</v>
      </c>
      <c r="D18" s="357">
        <v>1</v>
      </c>
      <c r="E18" s="358">
        <v>19</v>
      </c>
      <c r="F18" s="359">
        <v>1000</v>
      </c>
      <c r="G18" s="360">
        <v>36</v>
      </c>
      <c r="H18" s="398">
        <v>90</v>
      </c>
      <c r="I18" s="362" t="s">
        <v>2184</v>
      </c>
      <c r="J18" s="399" t="s">
        <v>2089</v>
      </c>
      <c r="K18" s="400"/>
      <c r="L18" s="400"/>
      <c r="M18" s="401"/>
      <c r="N18" s="366" t="s">
        <v>41</v>
      </c>
      <c r="O18" s="402">
        <v>10152801.149999999</v>
      </c>
      <c r="P18" s="402">
        <v>1040.31</v>
      </c>
      <c r="Q18" s="402">
        <v>32678922.32</v>
      </c>
      <c r="R18" s="402">
        <v>17383321.18</v>
      </c>
      <c r="S18" s="403"/>
      <c r="T18" s="370">
        <v>20000</v>
      </c>
      <c r="U18" s="404">
        <f t="shared" si="0"/>
        <v>-20000</v>
      </c>
      <c r="V18" s="370"/>
      <c r="W18" s="160"/>
      <c r="X18" s="265" t="str">
        <f t="shared" si="1"/>
        <v>36.90</v>
      </c>
      <c r="Y18" s="264" t="b">
        <f>COUNTIF('Codes SEC'!$B$2:$F$460,X18)&gt;0</f>
        <v>1</v>
      </c>
      <c r="Z18" s="2"/>
      <c r="AA18" s="81"/>
    </row>
    <row r="19" spans="1:27" ht="14.5" x14ac:dyDescent="0.35">
      <c r="A19" s="355" t="s">
        <v>1885</v>
      </c>
      <c r="B19" s="355" t="s">
        <v>75</v>
      </c>
      <c r="C19" s="356">
        <v>1</v>
      </c>
      <c r="D19" s="357">
        <v>1</v>
      </c>
      <c r="E19" s="358">
        <v>19</v>
      </c>
      <c r="F19" s="359">
        <v>1000</v>
      </c>
      <c r="G19" s="360">
        <v>36</v>
      </c>
      <c r="H19" s="398">
        <v>90</v>
      </c>
      <c r="I19" s="362" t="s">
        <v>2184</v>
      </c>
      <c r="J19" s="399" t="s">
        <v>2090</v>
      </c>
      <c r="K19" s="400"/>
      <c r="L19" s="400"/>
      <c r="M19" s="401"/>
      <c r="N19" s="366" t="s">
        <v>42</v>
      </c>
      <c r="O19" s="402">
        <v>0</v>
      </c>
      <c r="P19" s="402">
        <v>0</v>
      </c>
      <c r="Q19" s="402">
        <v>250</v>
      </c>
      <c r="R19" s="402">
        <v>250</v>
      </c>
      <c r="S19" s="403"/>
      <c r="T19" s="370">
        <v>0</v>
      </c>
      <c r="U19" s="404">
        <f t="shared" si="0"/>
        <v>0</v>
      </c>
      <c r="V19" s="370"/>
      <c r="W19" s="160"/>
      <c r="X19" s="265" t="str">
        <f t="shared" si="1"/>
        <v>36.90</v>
      </c>
      <c r="Y19" s="264" t="b">
        <f>COUNTIF('Codes SEC'!$B$2:$F$460,X19)&gt;0</f>
        <v>1</v>
      </c>
      <c r="Z19" s="2"/>
      <c r="AA19" s="81"/>
    </row>
    <row r="20" spans="1:27" ht="14.5" x14ac:dyDescent="0.35">
      <c r="A20" s="355" t="s">
        <v>1885</v>
      </c>
      <c r="B20" s="355" t="s">
        <v>75</v>
      </c>
      <c r="C20" s="356">
        <v>1</v>
      </c>
      <c r="D20" s="357">
        <v>1</v>
      </c>
      <c r="E20" s="358">
        <v>19</v>
      </c>
      <c r="F20" s="359">
        <v>1000</v>
      </c>
      <c r="G20" s="360">
        <v>36</v>
      </c>
      <c r="H20" s="398">
        <v>90</v>
      </c>
      <c r="I20" s="362" t="s">
        <v>2184</v>
      </c>
      <c r="J20" s="399" t="s">
        <v>2091</v>
      </c>
      <c r="K20" s="400"/>
      <c r="L20" s="400"/>
      <c r="M20" s="401"/>
      <c r="N20" s="366" t="s">
        <v>43</v>
      </c>
      <c r="O20" s="368">
        <v>5234516.9600000037</v>
      </c>
      <c r="P20" s="368">
        <v>3149966.24</v>
      </c>
      <c r="Q20" s="368">
        <v>0</v>
      </c>
      <c r="R20" s="368">
        <v>0</v>
      </c>
      <c r="S20" s="369"/>
      <c r="T20" s="370">
        <v>0</v>
      </c>
      <c r="U20" s="404">
        <f t="shared" si="0"/>
        <v>0</v>
      </c>
      <c r="V20" s="370"/>
      <c r="W20" s="160"/>
      <c r="X20" s="265" t="str">
        <f t="shared" si="1"/>
        <v>36.90</v>
      </c>
      <c r="Y20" s="264" t="b">
        <f>COUNTIF('Codes SEC'!$B$2:$F$460,X20)&gt;0</f>
        <v>1</v>
      </c>
      <c r="Z20" s="2"/>
      <c r="AA20" s="81"/>
    </row>
    <row r="21" spans="1:27" ht="14.5" x14ac:dyDescent="0.35">
      <c r="A21" s="355" t="s">
        <v>1885</v>
      </c>
      <c r="B21" s="355" t="s">
        <v>75</v>
      </c>
      <c r="C21" s="356">
        <v>1</v>
      </c>
      <c r="D21" s="357">
        <v>1</v>
      </c>
      <c r="E21" s="358">
        <v>19</v>
      </c>
      <c r="F21" s="359">
        <v>1000</v>
      </c>
      <c r="G21" s="360">
        <v>36</v>
      </c>
      <c r="H21" s="398">
        <v>90</v>
      </c>
      <c r="I21" s="362" t="s">
        <v>2184</v>
      </c>
      <c r="J21" s="399" t="s">
        <v>2092</v>
      </c>
      <c r="K21" s="400"/>
      <c r="L21" s="400"/>
      <c r="M21" s="401"/>
      <c r="N21" s="366" t="s">
        <v>44</v>
      </c>
      <c r="O21" s="368">
        <v>22184871.440000005</v>
      </c>
      <c r="P21" s="368">
        <v>22672929.680000003</v>
      </c>
      <c r="Q21" s="368">
        <v>19265827.68</v>
      </c>
      <c r="R21" s="368">
        <v>17473777.920000002</v>
      </c>
      <c r="S21" s="369"/>
      <c r="T21" s="370">
        <v>16830</v>
      </c>
      <c r="U21" s="404">
        <f t="shared" si="0"/>
        <v>-16830</v>
      </c>
      <c r="V21" s="370"/>
      <c r="W21" s="160"/>
      <c r="X21" s="265" t="str">
        <f t="shared" si="1"/>
        <v>36.90</v>
      </c>
      <c r="Y21" s="264" t="b">
        <f>COUNTIF('Codes SEC'!$B$2:$F$460,X21)&gt;0</f>
        <v>1</v>
      </c>
      <c r="Z21" s="2"/>
    </row>
    <row r="22" spans="1:27" ht="12" customHeight="1" x14ac:dyDescent="0.35">
      <c r="A22" s="355" t="s">
        <v>1885</v>
      </c>
      <c r="B22" s="355" t="s">
        <v>75</v>
      </c>
      <c r="C22" s="356">
        <v>1</v>
      </c>
      <c r="D22" s="357">
        <v>1</v>
      </c>
      <c r="E22" s="358">
        <v>19</v>
      </c>
      <c r="F22" s="359">
        <v>1000</v>
      </c>
      <c r="G22" s="360">
        <v>37</v>
      </c>
      <c r="H22" s="398">
        <v>20</v>
      </c>
      <c r="I22" s="362" t="s">
        <v>2228</v>
      </c>
      <c r="J22" s="399" t="s">
        <v>2093</v>
      </c>
      <c r="K22" s="400"/>
      <c r="L22" s="400"/>
      <c r="M22" s="401"/>
      <c r="N22" s="366" t="s">
        <v>88</v>
      </c>
      <c r="O22" s="368">
        <v>38213461.07</v>
      </c>
      <c r="P22" s="368">
        <v>36523639.079999998</v>
      </c>
      <c r="Q22" s="368">
        <v>42140787.340000004</v>
      </c>
      <c r="R22" s="368">
        <v>46470264.369999997</v>
      </c>
      <c r="S22" s="369"/>
      <c r="T22" s="370">
        <v>49192</v>
      </c>
      <c r="U22" s="404">
        <f t="shared" si="0"/>
        <v>-49192</v>
      </c>
      <c r="V22" s="370"/>
      <c r="W22" s="160"/>
      <c r="X22" s="265" t="str">
        <f t="shared" si="1"/>
        <v>37.20</v>
      </c>
      <c r="Y22" s="264" t="b">
        <f>COUNTIF('Codes SEC'!$B$2:$F$460,X22)&gt;0</f>
        <v>1</v>
      </c>
      <c r="Z22" s="2"/>
      <c r="AA22" s="81"/>
    </row>
    <row r="23" spans="1:27" ht="14.5" x14ac:dyDescent="0.35">
      <c r="A23" s="485" t="s">
        <v>1885</v>
      </c>
      <c r="B23" s="485" t="s">
        <v>75</v>
      </c>
      <c r="C23" s="486">
        <v>1</v>
      </c>
      <c r="D23" s="487">
        <v>1</v>
      </c>
      <c r="E23" s="488">
        <v>19</v>
      </c>
      <c r="F23" s="489">
        <v>1000</v>
      </c>
      <c r="G23" s="490">
        <v>38</v>
      </c>
      <c r="H23" s="578">
        <v>50</v>
      </c>
      <c r="I23" s="492" t="s">
        <v>2206</v>
      </c>
      <c r="J23" s="399" t="s">
        <v>2094</v>
      </c>
      <c r="K23" s="579"/>
      <c r="L23" s="579"/>
      <c r="M23" s="580"/>
      <c r="N23" s="417" t="s">
        <v>2556</v>
      </c>
      <c r="O23" s="402">
        <v>12011587.750000006</v>
      </c>
      <c r="P23" s="402">
        <v>28220275.119999997</v>
      </c>
      <c r="Q23" s="402">
        <v>14997484.26</v>
      </c>
      <c r="R23" s="402">
        <v>4269271.17</v>
      </c>
      <c r="S23" s="403"/>
      <c r="T23" s="370">
        <v>3000</v>
      </c>
      <c r="U23" s="404">
        <f t="shared" si="0"/>
        <v>-3000</v>
      </c>
      <c r="V23" s="370"/>
      <c r="W23" s="160"/>
      <c r="X23" s="265" t="str">
        <f t="shared" si="1"/>
        <v>38.50</v>
      </c>
      <c r="Y23" s="264" t="b">
        <f>COUNTIF('Codes SEC'!$B$2:$F$460,X23)&gt;0</f>
        <v>1</v>
      </c>
      <c r="Z23" s="2"/>
    </row>
    <row r="24" spans="1:27" s="2" customFormat="1" ht="24" x14ac:dyDescent="0.35">
      <c r="A24" s="355" t="s">
        <v>1885</v>
      </c>
      <c r="B24" s="355" t="s">
        <v>23</v>
      </c>
      <c r="C24" s="356">
        <v>1</v>
      </c>
      <c r="D24" s="357">
        <v>2</v>
      </c>
      <c r="E24" s="358">
        <v>10</v>
      </c>
      <c r="F24" s="359">
        <v>1000</v>
      </c>
      <c r="G24" s="360">
        <v>16</v>
      </c>
      <c r="H24" s="361">
        <v>11</v>
      </c>
      <c r="I24" s="362" t="s">
        <v>2176</v>
      </c>
      <c r="J24" s="416" t="s">
        <v>2248</v>
      </c>
      <c r="K24" s="424"/>
      <c r="L24" s="424"/>
      <c r="M24" s="425"/>
      <c r="N24" s="470" t="s">
        <v>104</v>
      </c>
      <c r="O24" s="581">
        <v>7483.13</v>
      </c>
      <c r="P24" s="368">
        <v>6580.36</v>
      </c>
      <c r="Q24" s="368">
        <v>0</v>
      </c>
      <c r="R24" s="368">
        <v>0</v>
      </c>
      <c r="S24" s="369"/>
      <c r="T24" s="370">
        <v>0</v>
      </c>
      <c r="U24" s="582">
        <f t="shared" si="0"/>
        <v>0</v>
      </c>
      <c r="V24" s="428"/>
      <c r="W24" s="161"/>
      <c r="X24" s="265" t="str">
        <f t="shared" si="1"/>
        <v>16.11</v>
      </c>
      <c r="Y24" s="264" t="b">
        <f>COUNTIF('Codes SEC'!$B$2:$F$460,X24)&gt;0</f>
        <v>1</v>
      </c>
    </row>
    <row r="25" spans="1:27" ht="14.5" x14ac:dyDescent="0.35">
      <c r="A25" s="354" t="s">
        <v>1885</v>
      </c>
      <c r="B25" s="354" t="s">
        <v>23</v>
      </c>
      <c r="C25" s="583">
        <v>1</v>
      </c>
      <c r="D25" s="584">
        <v>2</v>
      </c>
      <c r="E25" s="585">
        <v>10</v>
      </c>
      <c r="F25" s="359">
        <v>1000</v>
      </c>
      <c r="G25" s="360">
        <v>16</v>
      </c>
      <c r="H25" s="398">
        <v>12</v>
      </c>
      <c r="I25" s="362" t="s">
        <v>2177</v>
      </c>
      <c r="J25" s="416" t="s">
        <v>2360</v>
      </c>
      <c r="K25" s="424"/>
      <c r="L25" s="424"/>
      <c r="M25" s="425"/>
      <c r="N25" s="470" t="s">
        <v>24</v>
      </c>
      <c r="O25" s="581">
        <v>0</v>
      </c>
      <c r="P25" s="368">
        <v>0</v>
      </c>
      <c r="Q25" s="368">
        <v>0</v>
      </c>
      <c r="R25" s="368">
        <v>0</v>
      </c>
      <c r="S25" s="369"/>
      <c r="T25" s="370">
        <v>0</v>
      </c>
      <c r="U25" s="582">
        <f t="shared" si="0"/>
        <v>0</v>
      </c>
      <c r="V25" s="428"/>
      <c r="W25" s="161"/>
      <c r="X25" s="265" t="str">
        <f t="shared" si="1"/>
        <v>16.12</v>
      </c>
      <c r="Y25" s="264" t="b">
        <f>COUNTIF('Codes SEC'!$B$2:$F$460,X25)&gt;0</f>
        <v>1</v>
      </c>
      <c r="Z25" s="257"/>
    </row>
    <row r="26" spans="1:27" ht="14.5" x14ac:dyDescent="0.35">
      <c r="A26" s="354" t="s">
        <v>1885</v>
      </c>
      <c r="B26" s="354" t="s">
        <v>23</v>
      </c>
      <c r="C26" s="583">
        <v>1</v>
      </c>
      <c r="D26" s="584">
        <v>2</v>
      </c>
      <c r="E26" s="585">
        <v>10</v>
      </c>
      <c r="F26" s="359">
        <v>1000</v>
      </c>
      <c r="G26" s="360">
        <v>16</v>
      </c>
      <c r="H26" s="398">
        <v>12</v>
      </c>
      <c r="I26" s="362" t="s">
        <v>2177</v>
      </c>
      <c r="J26" s="416" t="s">
        <v>1993</v>
      </c>
      <c r="K26" s="424"/>
      <c r="L26" s="424"/>
      <c r="M26" s="425"/>
      <c r="N26" s="470" t="s">
        <v>25</v>
      </c>
      <c r="O26" s="581">
        <v>0</v>
      </c>
      <c r="P26" s="368">
        <v>0</v>
      </c>
      <c r="Q26" s="368">
        <v>0</v>
      </c>
      <c r="R26" s="368">
        <v>0</v>
      </c>
      <c r="S26" s="369"/>
      <c r="T26" s="370">
        <v>0</v>
      </c>
      <c r="U26" s="582">
        <f t="shared" si="0"/>
        <v>0</v>
      </c>
      <c r="V26" s="428"/>
      <c r="W26" s="161"/>
      <c r="X26" s="265" t="str">
        <f t="shared" si="1"/>
        <v>16.12</v>
      </c>
      <c r="Y26" s="264" t="b">
        <f>COUNTIF('Codes SEC'!$B$2:$F$460,X26)&gt;0</f>
        <v>1</v>
      </c>
      <c r="Z26" s="2"/>
    </row>
    <row r="27" spans="1:27" s="66" customFormat="1" ht="24" x14ac:dyDescent="0.35">
      <c r="A27" s="354" t="s">
        <v>1885</v>
      </c>
      <c r="B27" s="354" t="s">
        <v>23</v>
      </c>
      <c r="C27" s="583">
        <v>1</v>
      </c>
      <c r="D27" s="584">
        <v>2</v>
      </c>
      <c r="E27" s="585">
        <v>10</v>
      </c>
      <c r="F27" s="359">
        <v>1000</v>
      </c>
      <c r="G27" s="360">
        <v>16</v>
      </c>
      <c r="H27" s="398">
        <v>12</v>
      </c>
      <c r="I27" s="362" t="s">
        <v>2177</v>
      </c>
      <c r="J27" s="416" t="s">
        <v>2249</v>
      </c>
      <c r="K27" s="424"/>
      <c r="L27" s="424"/>
      <c r="M27" s="425"/>
      <c r="N27" s="470" t="s">
        <v>105</v>
      </c>
      <c r="O27" s="581">
        <v>749650.59</v>
      </c>
      <c r="P27" s="368">
        <v>406487.78999999992</v>
      </c>
      <c r="Q27" s="368">
        <v>82480.039999999994</v>
      </c>
      <c r="R27" s="368">
        <v>473241.72</v>
      </c>
      <c r="S27" s="369"/>
      <c r="T27" s="370">
        <v>0</v>
      </c>
      <c r="U27" s="582">
        <f t="shared" si="0"/>
        <v>0</v>
      </c>
      <c r="V27" s="428"/>
      <c r="W27" s="161"/>
      <c r="X27" s="265" t="str">
        <f t="shared" si="1"/>
        <v>16.12</v>
      </c>
      <c r="Y27" s="264" t="b">
        <f>COUNTIF('Codes SEC'!$B$2:$F$460,X27)&gt;0</f>
        <v>1</v>
      </c>
      <c r="Z27" s="2"/>
    </row>
    <row r="28" spans="1:27" s="66" customFormat="1" ht="24" x14ac:dyDescent="0.35">
      <c r="A28" s="354" t="s">
        <v>1885</v>
      </c>
      <c r="B28" s="354" t="s">
        <v>23</v>
      </c>
      <c r="C28" s="583">
        <v>1</v>
      </c>
      <c r="D28" s="584">
        <v>2</v>
      </c>
      <c r="E28" s="585">
        <v>10</v>
      </c>
      <c r="F28" s="359">
        <v>1000</v>
      </c>
      <c r="G28" s="360">
        <v>16</v>
      </c>
      <c r="H28" s="398">
        <v>20</v>
      </c>
      <c r="I28" s="362" t="s">
        <v>2178</v>
      </c>
      <c r="J28" s="416" t="s">
        <v>2250</v>
      </c>
      <c r="K28" s="424"/>
      <c r="L28" s="424"/>
      <c r="M28" s="425"/>
      <c r="N28" s="470" t="s">
        <v>106</v>
      </c>
      <c r="O28" s="581">
        <v>232872.6</v>
      </c>
      <c r="P28" s="368">
        <v>115851.44000000002</v>
      </c>
      <c r="Q28" s="368">
        <v>17403.45</v>
      </c>
      <c r="R28" s="368">
        <v>229213.85</v>
      </c>
      <c r="S28" s="369"/>
      <c r="T28" s="370">
        <v>0</v>
      </c>
      <c r="U28" s="582">
        <f t="shared" si="0"/>
        <v>0</v>
      </c>
      <c r="V28" s="428"/>
      <c r="W28" s="161"/>
      <c r="X28" s="265" t="str">
        <f t="shared" si="1"/>
        <v>16.20</v>
      </c>
      <c r="Y28" s="264" t="b">
        <f>COUNTIF('Codes SEC'!$B$2:$F$460,X28)&gt;0</f>
        <v>1</v>
      </c>
      <c r="Z28" s="2"/>
    </row>
    <row r="29" spans="1:27" s="81" customFormat="1" ht="14.5" x14ac:dyDescent="0.35">
      <c r="A29" s="354" t="s">
        <v>1885</v>
      </c>
      <c r="B29" s="354" t="s">
        <v>23</v>
      </c>
      <c r="C29" s="583">
        <v>1</v>
      </c>
      <c r="D29" s="584">
        <v>2</v>
      </c>
      <c r="E29" s="585">
        <v>10</v>
      </c>
      <c r="F29" s="359">
        <v>1000</v>
      </c>
      <c r="G29" s="360">
        <v>39</v>
      </c>
      <c r="H29" s="398">
        <v>10</v>
      </c>
      <c r="I29" s="362" t="s">
        <v>2179</v>
      </c>
      <c r="J29" s="416" t="s">
        <v>2251</v>
      </c>
      <c r="K29" s="424"/>
      <c r="L29" s="424"/>
      <c r="M29" s="425"/>
      <c r="N29" s="366" t="s">
        <v>1887</v>
      </c>
      <c r="O29" s="581"/>
      <c r="P29" s="368"/>
      <c r="Q29" s="368">
        <v>1557.03</v>
      </c>
      <c r="R29" s="368">
        <v>983.32</v>
      </c>
      <c r="S29" s="369"/>
      <c r="T29" s="370">
        <v>0</v>
      </c>
      <c r="U29" s="582">
        <f t="shared" si="0"/>
        <v>0</v>
      </c>
      <c r="V29" s="428"/>
      <c r="W29" s="161"/>
      <c r="X29" s="265" t="str">
        <f t="shared" si="1"/>
        <v>39.10</v>
      </c>
      <c r="Y29" s="264" t="b">
        <f>COUNTIF('Codes SEC'!$B$2:$F$460,X29)&gt;0</f>
        <v>1</v>
      </c>
      <c r="Z29" s="2"/>
    </row>
    <row r="30" spans="1:27" ht="24" x14ac:dyDescent="0.35">
      <c r="A30" s="354" t="s">
        <v>1885</v>
      </c>
      <c r="B30" s="586" t="s">
        <v>23</v>
      </c>
      <c r="C30" s="587">
        <v>1</v>
      </c>
      <c r="D30" s="588">
        <v>2</v>
      </c>
      <c r="E30" s="589">
        <v>10</v>
      </c>
      <c r="F30" s="590">
        <v>2001</v>
      </c>
      <c r="G30" s="378">
        <v>49</v>
      </c>
      <c r="H30" s="479">
        <v>24</v>
      </c>
      <c r="I30" s="396">
        <v>94924000</v>
      </c>
      <c r="J30" s="381" t="s">
        <v>1994</v>
      </c>
      <c r="K30" s="382"/>
      <c r="L30" s="382"/>
      <c r="M30" s="383"/>
      <c r="N30" s="397" t="s">
        <v>2498</v>
      </c>
      <c r="O30" s="591">
        <v>3995108.65</v>
      </c>
      <c r="P30" s="406">
        <v>2306166.7800000003</v>
      </c>
      <c r="Q30" s="406">
        <v>3418558.77</v>
      </c>
      <c r="R30" s="406">
        <v>4579150.58</v>
      </c>
      <c r="S30" s="407"/>
      <c r="T30" s="592">
        <v>3995</v>
      </c>
      <c r="U30" s="582">
        <f t="shared" si="0"/>
        <v>-3995</v>
      </c>
      <c r="V30" s="593"/>
      <c r="W30" s="161"/>
      <c r="X30" s="265" t="str">
        <f t="shared" si="1"/>
        <v>49.24</v>
      </c>
      <c r="Y30" s="264" t="b">
        <f>COUNTIF('Codes SEC'!$B$2:$F$460,X30)&gt;0</f>
        <v>1</v>
      </c>
      <c r="Z30" s="2"/>
    </row>
    <row r="31" spans="1:27" s="81" customFormat="1" ht="14.5" x14ac:dyDescent="0.35">
      <c r="A31" s="355" t="s">
        <v>1885</v>
      </c>
      <c r="B31" s="355" t="s">
        <v>73</v>
      </c>
      <c r="C31" s="356">
        <v>1</v>
      </c>
      <c r="D31" s="357">
        <v>2</v>
      </c>
      <c r="E31" s="358">
        <v>15</v>
      </c>
      <c r="F31" s="359">
        <v>1000</v>
      </c>
      <c r="G31" s="360">
        <v>16</v>
      </c>
      <c r="H31" s="361">
        <v>12</v>
      </c>
      <c r="I31" s="362">
        <v>91612000</v>
      </c>
      <c r="J31" s="547" t="s">
        <v>2593</v>
      </c>
      <c r="K31" s="440"/>
      <c r="L31" s="440"/>
      <c r="M31" s="441"/>
      <c r="N31" s="493" t="s">
        <v>2646</v>
      </c>
      <c r="O31" s="402"/>
      <c r="P31" s="402"/>
      <c r="Q31" s="402"/>
      <c r="R31" s="402">
        <v>0</v>
      </c>
      <c r="S31" s="403"/>
      <c r="T31" s="370">
        <v>240</v>
      </c>
      <c r="U31" s="371">
        <f t="shared" si="0"/>
        <v>-240</v>
      </c>
      <c r="V31" s="370"/>
      <c r="W31" s="160"/>
      <c r="X31" s="265" t="str">
        <f t="shared" si="1"/>
        <v>16.12</v>
      </c>
      <c r="Y31" s="264" t="b">
        <f>COUNTIF('Codes SEC'!$B$2:$F$460,X31)&gt;0</f>
        <v>1</v>
      </c>
      <c r="Z31" s="2"/>
    </row>
    <row r="32" spans="1:27" ht="14.5" x14ac:dyDescent="0.35">
      <c r="A32" s="355" t="s">
        <v>1885</v>
      </c>
      <c r="B32" s="355" t="s">
        <v>73</v>
      </c>
      <c r="C32" s="356">
        <v>1</v>
      </c>
      <c r="D32" s="357">
        <v>2</v>
      </c>
      <c r="E32" s="358">
        <v>15</v>
      </c>
      <c r="F32" s="359">
        <v>1000</v>
      </c>
      <c r="G32" s="360">
        <v>38</v>
      </c>
      <c r="H32" s="361">
        <v>50</v>
      </c>
      <c r="I32" s="362" t="s">
        <v>2206</v>
      </c>
      <c r="J32" s="547" t="s">
        <v>2590</v>
      </c>
      <c r="K32" s="440"/>
      <c r="L32" s="440"/>
      <c r="M32" s="441"/>
      <c r="N32" s="495" t="s">
        <v>2647</v>
      </c>
      <c r="O32" s="368"/>
      <c r="P32" s="368"/>
      <c r="Q32" s="368"/>
      <c r="R32" s="368">
        <v>0</v>
      </c>
      <c r="S32" s="369"/>
      <c r="T32" s="370">
        <v>200</v>
      </c>
      <c r="U32" s="371">
        <f t="shared" si="0"/>
        <v>-200</v>
      </c>
      <c r="V32" s="370"/>
      <c r="W32" s="160"/>
      <c r="X32" s="265" t="str">
        <f t="shared" si="1"/>
        <v>38.50</v>
      </c>
      <c r="Y32" s="264" t="b">
        <f>COUNTIF('Codes SEC'!$B$2:$F$460,X32)&gt;0</f>
        <v>1</v>
      </c>
      <c r="Z32" s="2"/>
    </row>
    <row r="33" spans="1:26" s="81" customFormat="1" ht="24" x14ac:dyDescent="0.35">
      <c r="A33" s="355" t="s">
        <v>1885</v>
      </c>
      <c r="B33" s="355" t="s">
        <v>73</v>
      </c>
      <c r="C33" s="356">
        <v>1</v>
      </c>
      <c r="D33" s="357">
        <v>2</v>
      </c>
      <c r="E33" s="358">
        <v>15</v>
      </c>
      <c r="F33" s="359">
        <v>1000</v>
      </c>
      <c r="G33" s="360">
        <v>38</v>
      </c>
      <c r="H33" s="361">
        <v>50</v>
      </c>
      <c r="I33" s="362" t="s">
        <v>2206</v>
      </c>
      <c r="J33" s="547" t="s">
        <v>2591</v>
      </c>
      <c r="K33" s="440"/>
      <c r="L33" s="440"/>
      <c r="M33" s="441"/>
      <c r="N33" s="493" t="s">
        <v>2648</v>
      </c>
      <c r="O33" s="368"/>
      <c r="P33" s="368"/>
      <c r="Q33" s="368"/>
      <c r="R33" s="368">
        <v>0</v>
      </c>
      <c r="S33" s="369"/>
      <c r="T33" s="370">
        <v>60</v>
      </c>
      <c r="U33" s="371">
        <f t="shared" si="0"/>
        <v>-60</v>
      </c>
      <c r="V33" s="370"/>
      <c r="W33" s="160"/>
      <c r="X33" s="265" t="str">
        <f t="shared" si="1"/>
        <v>38.50</v>
      </c>
      <c r="Y33" s="264" t="b">
        <f>COUNTIF('Codes SEC'!$B$2:$F$460,X33)&gt;0</f>
        <v>1</v>
      </c>
      <c r="Z33" s="2"/>
    </row>
    <row r="34" spans="1:26" ht="14.5" x14ac:dyDescent="0.35">
      <c r="A34" s="355" t="s">
        <v>1885</v>
      </c>
      <c r="B34" s="355" t="s">
        <v>73</v>
      </c>
      <c r="C34" s="356">
        <v>1</v>
      </c>
      <c r="D34" s="357">
        <v>2</v>
      </c>
      <c r="E34" s="358">
        <v>15</v>
      </c>
      <c r="F34" s="359">
        <v>1000</v>
      </c>
      <c r="G34" s="360">
        <v>38</v>
      </c>
      <c r="H34" s="361">
        <v>50</v>
      </c>
      <c r="I34" s="362" t="s">
        <v>2206</v>
      </c>
      <c r="J34" s="547" t="s">
        <v>2592</v>
      </c>
      <c r="K34" s="440"/>
      <c r="L34" s="440"/>
      <c r="M34" s="441"/>
      <c r="N34" s="493" t="s">
        <v>2649</v>
      </c>
      <c r="O34" s="368"/>
      <c r="P34" s="368"/>
      <c r="Q34" s="368"/>
      <c r="R34" s="368">
        <v>0</v>
      </c>
      <c r="S34" s="369"/>
      <c r="T34" s="370">
        <v>300</v>
      </c>
      <c r="U34" s="371">
        <f t="shared" si="0"/>
        <v>-300</v>
      </c>
      <c r="V34" s="370"/>
      <c r="W34" s="160"/>
      <c r="X34" s="265" t="str">
        <f t="shared" si="1"/>
        <v>38.50</v>
      </c>
      <c r="Y34" s="264" t="b">
        <f>COUNTIF('Codes SEC'!$B$2:$F$460,X34)&gt;0</f>
        <v>1</v>
      </c>
      <c r="Z34" s="2"/>
    </row>
    <row r="35" spans="1:26" s="81" customFormat="1" ht="14.5" x14ac:dyDescent="0.35">
      <c r="A35" s="355" t="s">
        <v>1885</v>
      </c>
      <c r="B35" s="355" t="s">
        <v>73</v>
      </c>
      <c r="C35" s="356">
        <v>1</v>
      </c>
      <c r="D35" s="357">
        <v>2</v>
      </c>
      <c r="E35" s="358">
        <v>15</v>
      </c>
      <c r="F35" s="359">
        <v>1000</v>
      </c>
      <c r="G35" s="360">
        <v>38</v>
      </c>
      <c r="H35" s="361">
        <v>50</v>
      </c>
      <c r="I35" s="362" t="s">
        <v>2206</v>
      </c>
      <c r="J35" s="547" t="s">
        <v>2602</v>
      </c>
      <c r="K35" s="440"/>
      <c r="L35" s="440"/>
      <c r="M35" s="441"/>
      <c r="N35" s="493" t="s">
        <v>2650</v>
      </c>
      <c r="O35" s="368"/>
      <c r="P35" s="368"/>
      <c r="Q35" s="368"/>
      <c r="R35" s="368">
        <v>0</v>
      </c>
      <c r="S35" s="369"/>
      <c r="T35" s="370">
        <v>0</v>
      </c>
      <c r="U35" s="371">
        <f t="shared" si="0"/>
        <v>0</v>
      </c>
      <c r="V35" s="370"/>
      <c r="W35" s="160"/>
      <c r="X35" s="265" t="str">
        <f t="shared" si="1"/>
        <v>38.50</v>
      </c>
      <c r="Y35" s="264" t="b">
        <f>COUNTIF('Codes SEC'!$B$2:$F$460,X35)&gt;0</f>
        <v>1</v>
      </c>
      <c r="Z35" s="2"/>
    </row>
    <row r="36" spans="1:26" ht="24" x14ac:dyDescent="0.35">
      <c r="A36" s="355"/>
      <c r="B36" s="389" t="s">
        <v>73</v>
      </c>
      <c r="C36" s="390">
        <v>1</v>
      </c>
      <c r="D36" s="391">
        <v>2</v>
      </c>
      <c r="E36" s="392">
        <v>15</v>
      </c>
      <c r="F36" s="393">
        <v>2011</v>
      </c>
      <c r="G36" s="394">
        <v>38</v>
      </c>
      <c r="H36" s="395">
        <v>50</v>
      </c>
      <c r="I36" s="396" t="s">
        <v>2206</v>
      </c>
      <c r="J36" s="430" t="s">
        <v>2140</v>
      </c>
      <c r="K36" s="431"/>
      <c r="L36" s="431"/>
      <c r="M36" s="432"/>
      <c r="N36" s="405" t="s">
        <v>2694</v>
      </c>
      <c r="O36" s="386">
        <v>33500</v>
      </c>
      <c r="P36" s="386">
        <v>37300</v>
      </c>
      <c r="Q36" s="386">
        <v>40755</v>
      </c>
      <c r="R36" s="386">
        <v>118331.26</v>
      </c>
      <c r="S36" s="387"/>
      <c r="T36" s="388"/>
      <c r="U36" s="371"/>
      <c r="V36" s="388"/>
      <c r="W36" s="160"/>
      <c r="X36" s="265" t="str">
        <f t="shared" si="1"/>
        <v>38.50</v>
      </c>
      <c r="Y36" s="264" t="b">
        <f>COUNTIF('Codes SEC'!$B$2:$F$460,X36)&gt;0</f>
        <v>1</v>
      </c>
      <c r="Z36" s="2"/>
    </row>
    <row r="37" spans="1:26" s="81" customFormat="1" ht="36" x14ac:dyDescent="0.35">
      <c r="A37" s="355"/>
      <c r="B37" s="389" t="s">
        <v>73</v>
      </c>
      <c r="C37" s="390">
        <v>1</v>
      </c>
      <c r="D37" s="391">
        <v>2</v>
      </c>
      <c r="E37" s="392">
        <v>15</v>
      </c>
      <c r="F37" s="393">
        <v>2011</v>
      </c>
      <c r="G37" s="394">
        <v>38</v>
      </c>
      <c r="H37" s="395">
        <v>50</v>
      </c>
      <c r="I37" s="396" t="s">
        <v>2206</v>
      </c>
      <c r="J37" s="430" t="s">
        <v>2141</v>
      </c>
      <c r="K37" s="431"/>
      <c r="L37" s="431"/>
      <c r="M37" s="432"/>
      <c r="N37" s="478" t="s">
        <v>2695</v>
      </c>
      <c r="O37" s="386">
        <v>51000</v>
      </c>
      <c r="P37" s="386">
        <v>41000</v>
      </c>
      <c r="Q37" s="386">
        <v>30305.79</v>
      </c>
      <c r="R37" s="386">
        <v>48889.97</v>
      </c>
      <c r="S37" s="387"/>
      <c r="T37" s="388"/>
      <c r="U37" s="371"/>
      <c r="V37" s="388"/>
      <c r="W37" s="160"/>
      <c r="X37" s="265" t="str">
        <f t="shared" si="1"/>
        <v>38.50</v>
      </c>
      <c r="Y37" s="264" t="b">
        <f>COUNTIF('Codes SEC'!$B$2:$F$460,X37)&gt;0</f>
        <v>1</v>
      </c>
      <c r="Z37" s="2"/>
    </row>
    <row r="38" spans="1:26" s="81" customFormat="1" ht="24" x14ac:dyDescent="0.35">
      <c r="A38" s="355"/>
      <c r="B38" s="389" t="s">
        <v>73</v>
      </c>
      <c r="C38" s="390">
        <v>1</v>
      </c>
      <c r="D38" s="391">
        <v>2</v>
      </c>
      <c r="E38" s="392">
        <v>15</v>
      </c>
      <c r="F38" s="393">
        <v>2011</v>
      </c>
      <c r="G38" s="394">
        <v>38</v>
      </c>
      <c r="H38" s="395">
        <v>50</v>
      </c>
      <c r="I38" s="396" t="s">
        <v>2206</v>
      </c>
      <c r="J38" s="430" t="s">
        <v>2142</v>
      </c>
      <c r="K38" s="431"/>
      <c r="L38" s="431"/>
      <c r="M38" s="432"/>
      <c r="N38" s="478" t="s">
        <v>2696</v>
      </c>
      <c r="O38" s="386">
        <v>34041.799999999996</v>
      </c>
      <c r="P38" s="386">
        <v>16105.240000000002</v>
      </c>
      <c r="Q38" s="386">
        <v>0</v>
      </c>
      <c r="R38" s="386">
        <v>0</v>
      </c>
      <c r="S38" s="387"/>
      <c r="T38" s="388"/>
      <c r="U38" s="371"/>
      <c r="V38" s="388"/>
      <c r="W38" s="160"/>
      <c r="X38" s="265" t="str">
        <f t="shared" si="1"/>
        <v>38.50</v>
      </c>
      <c r="Y38" s="264" t="b">
        <f>COUNTIF('Codes SEC'!$B$2:$F$460,X38)&gt;0</f>
        <v>1</v>
      </c>
      <c r="Z38" s="2"/>
    </row>
    <row r="39" spans="1:26" ht="14.5" x14ac:dyDescent="0.35">
      <c r="A39" s="355" t="s">
        <v>1885</v>
      </c>
      <c r="B39" s="355" t="s">
        <v>75</v>
      </c>
      <c r="C39" s="356">
        <v>1</v>
      </c>
      <c r="D39" s="357">
        <v>2</v>
      </c>
      <c r="E39" s="358">
        <v>19</v>
      </c>
      <c r="F39" s="359">
        <v>1000</v>
      </c>
      <c r="G39" s="360">
        <v>6</v>
      </c>
      <c r="H39" s="398">
        <v>0</v>
      </c>
      <c r="I39" s="362">
        <v>90600001</v>
      </c>
      <c r="J39" s="547" t="s">
        <v>2280</v>
      </c>
      <c r="K39" s="440"/>
      <c r="L39" s="440"/>
      <c r="M39" s="441"/>
      <c r="N39" s="366" t="s">
        <v>2772</v>
      </c>
      <c r="O39" s="402">
        <v>16129143.720000006</v>
      </c>
      <c r="P39" s="402">
        <v>13558490.110000003</v>
      </c>
      <c r="Q39" s="402">
        <v>0</v>
      </c>
      <c r="R39" s="402">
        <v>0</v>
      </c>
      <c r="S39" s="403"/>
      <c r="T39" s="370">
        <v>0</v>
      </c>
      <c r="U39" s="404">
        <f>V39-T39</f>
        <v>0</v>
      </c>
      <c r="V39" s="370"/>
      <c r="W39" s="160"/>
      <c r="X39" s="265" t="s">
        <v>938</v>
      </c>
      <c r="Y39" s="264" t="b">
        <f>COUNTIF('Codes SEC'!$B$2:$F$460,X39)&gt;0</f>
        <v>1</v>
      </c>
      <c r="Z39" s="2"/>
    </row>
    <row r="40" spans="1:26" s="81" customFormat="1" ht="14.5" x14ac:dyDescent="0.35">
      <c r="A40" s="355" t="s">
        <v>1885</v>
      </c>
      <c r="B40" s="355" t="s">
        <v>75</v>
      </c>
      <c r="C40" s="356">
        <v>1</v>
      </c>
      <c r="D40" s="357">
        <v>2</v>
      </c>
      <c r="E40" s="358">
        <v>19</v>
      </c>
      <c r="F40" s="359">
        <v>1000</v>
      </c>
      <c r="G40" s="360">
        <v>8</v>
      </c>
      <c r="H40" s="398">
        <v>20</v>
      </c>
      <c r="I40" s="362">
        <v>90820001</v>
      </c>
      <c r="J40" s="399" t="s">
        <v>2626</v>
      </c>
      <c r="K40" s="440" t="s">
        <v>2519</v>
      </c>
      <c r="L40" s="440" t="s">
        <v>2625</v>
      </c>
      <c r="M40" s="441">
        <v>45314</v>
      </c>
      <c r="N40" s="366" t="s">
        <v>2624</v>
      </c>
      <c r="O40" s="402"/>
      <c r="P40" s="402"/>
      <c r="Q40" s="402"/>
      <c r="R40" s="402"/>
      <c r="S40" s="403"/>
      <c r="T40" s="370">
        <v>0</v>
      </c>
      <c r="U40" s="404">
        <f>V40-T40</f>
        <v>0</v>
      </c>
      <c r="V40" s="370"/>
      <c r="W40" s="160"/>
      <c r="X40" s="265" t="s">
        <v>931</v>
      </c>
      <c r="Y40" s="264" t="b">
        <f>COUNTIF('Codes SEC'!$B$2:$F$460,X40)&gt;0</f>
        <v>1</v>
      </c>
      <c r="Z40" s="2"/>
    </row>
    <row r="41" spans="1:26" ht="14.5" x14ac:dyDescent="0.35">
      <c r="A41" s="355" t="s">
        <v>1885</v>
      </c>
      <c r="B41" s="356" t="s">
        <v>75</v>
      </c>
      <c r="C41" s="356">
        <v>1</v>
      </c>
      <c r="D41" s="357">
        <v>2</v>
      </c>
      <c r="E41" s="358">
        <v>19</v>
      </c>
      <c r="F41" s="359">
        <v>1000</v>
      </c>
      <c r="G41" s="360">
        <v>11</v>
      </c>
      <c r="H41" s="398">
        <v>11</v>
      </c>
      <c r="I41" s="362">
        <v>91111000</v>
      </c>
      <c r="J41" s="399" t="s">
        <v>2100</v>
      </c>
      <c r="K41" s="440"/>
      <c r="L41" s="440"/>
      <c r="M41" s="441"/>
      <c r="N41" s="366" t="s">
        <v>111</v>
      </c>
      <c r="O41" s="368">
        <v>274572.74</v>
      </c>
      <c r="P41" s="368">
        <v>0</v>
      </c>
      <c r="Q41" s="368">
        <v>0</v>
      </c>
      <c r="R41" s="368">
        <v>205145.85</v>
      </c>
      <c r="S41" s="369"/>
      <c r="T41" s="370">
        <v>150</v>
      </c>
      <c r="U41" s="404">
        <f>V41-T41</f>
        <v>-150</v>
      </c>
      <c r="V41" s="370"/>
      <c r="W41" s="160"/>
      <c r="X41" s="265" t="str">
        <f t="shared" ref="X41:X61" si="2">G41&amp;"."&amp;H41</f>
        <v>11.11</v>
      </c>
      <c r="Y41" s="264" t="b">
        <f>COUNTIF('Codes SEC'!$B$2:$F$460,X41)&gt;0</f>
        <v>1</v>
      </c>
      <c r="Z41" s="2"/>
    </row>
    <row r="42" spans="1:26" s="81" customFormat="1" ht="14.5" customHeight="1" x14ac:dyDescent="0.35">
      <c r="A42" s="355" t="s">
        <v>1885</v>
      </c>
      <c r="B42" s="355" t="s">
        <v>75</v>
      </c>
      <c r="C42" s="356">
        <v>1</v>
      </c>
      <c r="D42" s="357">
        <v>2</v>
      </c>
      <c r="E42" s="358">
        <v>19</v>
      </c>
      <c r="F42" s="359">
        <v>1000</v>
      </c>
      <c r="G42" s="360">
        <v>11</v>
      </c>
      <c r="H42" s="398">
        <v>20</v>
      </c>
      <c r="I42" s="362">
        <v>91120000</v>
      </c>
      <c r="J42" s="547" t="s">
        <v>2538</v>
      </c>
      <c r="K42" s="440" t="s">
        <v>2519</v>
      </c>
      <c r="L42" s="440" t="s">
        <v>2524</v>
      </c>
      <c r="M42" s="441">
        <v>45091</v>
      </c>
      <c r="N42" s="366" t="s">
        <v>2721</v>
      </c>
      <c r="O42" s="402"/>
      <c r="P42" s="402"/>
      <c r="Q42" s="402"/>
      <c r="R42" s="402">
        <v>0</v>
      </c>
      <c r="S42" s="403"/>
      <c r="T42" s="370">
        <v>0</v>
      </c>
      <c r="U42" s="404">
        <f>V42-T42</f>
        <v>0</v>
      </c>
      <c r="V42" s="370"/>
      <c r="W42" s="160"/>
      <c r="X42" s="265" t="str">
        <f t="shared" si="2"/>
        <v>11.20</v>
      </c>
      <c r="Y42" s="264" t="b">
        <f>COUNTIF('Codes SEC'!$B$2:$F$460,X42)&gt;0</f>
        <v>1</v>
      </c>
      <c r="Z42" s="2"/>
    </row>
    <row r="43" spans="1:26" s="81" customFormat="1" ht="14.5" x14ac:dyDescent="0.35">
      <c r="A43" s="355" t="s">
        <v>1885</v>
      </c>
      <c r="B43" s="356" t="s">
        <v>75</v>
      </c>
      <c r="C43" s="356">
        <v>1</v>
      </c>
      <c r="D43" s="357">
        <v>2</v>
      </c>
      <c r="E43" s="358">
        <v>19</v>
      </c>
      <c r="F43" s="359">
        <v>1000</v>
      </c>
      <c r="G43" s="360">
        <v>11</v>
      </c>
      <c r="H43" s="398">
        <v>31</v>
      </c>
      <c r="I43" s="362">
        <v>91131000</v>
      </c>
      <c r="J43" s="399" t="s">
        <v>2612</v>
      </c>
      <c r="K43" s="440" t="s">
        <v>2519</v>
      </c>
      <c r="L43" s="440" t="s">
        <v>2524</v>
      </c>
      <c r="M43" s="441">
        <v>45274</v>
      </c>
      <c r="N43" s="366" t="s">
        <v>2619</v>
      </c>
      <c r="O43" s="402"/>
      <c r="P43" s="402"/>
      <c r="Q43" s="402"/>
      <c r="R43" s="402"/>
      <c r="S43" s="403"/>
      <c r="T43" s="370">
        <v>0</v>
      </c>
      <c r="U43" s="404"/>
      <c r="V43" s="370"/>
      <c r="W43" s="160"/>
      <c r="X43" s="265" t="str">
        <f t="shared" si="2"/>
        <v>11.31</v>
      </c>
      <c r="Y43" s="264" t="b">
        <f>COUNTIF('Codes SEC'!$B$2:$F$460,X43)&gt;0</f>
        <v>1</v>
      </c>
      <c r="Z43" s="2"/>
    </row>
    <row r="44" spans="1:26" ht="14.5" x14ac:dyDescent="0.35">
      <c r="A44" s="355"/>
      <c r="B44" s="356"/>
      <c r="C44" s="356">
        <v>1</v>
      </c>
      <c r="D44" s="357">
        <v>2</v>
      </c>
      <c r="E44" s="358">
        <v>19</v>
      </c>
      <c r="F44" s="359">
        <v>1000</v>
      </c>
      <c r="G44" s="360">
        <v>12</v>
      </c>
      <c r="H44" s="398">
        <v>11</v>
      </c>
      <c r="I44" s="362" t="s">
        <v>2214</v>
      </c>
      <c r="J44" s="399" t="s">
        <v>2101</v>
      </c>
      <c r="K44" s="400"/>
      <c r="L44" s="400"/>
      <c r="M44" s="401"/>
      <c r="N44" s="366" t="s">
        <v>2693</v>
      </c>
      <c r="O44" s="368">
        <v>1245851.8799999997</v>
      </c>
      <c r="P44" s="368">
        <v>3292828.5299999993</v>
      </c>
      <c r="Q44" s="368"/>
      <c r="R44" s="368"/>
      <c r="S44" s="369"/>
      <c r="T44" s="370">
        <v>0</v>
      </c>
      <c r="U44" s="404">
        <f t="shared" ref="U44:U75" si="3">V44-T44</f>
        <v>0</v>
      </c>
      <c r="V44" s="370"/>
      <c r="W44" s="160"/>
      <c r="X44" s="265" t="str">
        <f t="shared" si="2"/>
        <v>12.11</v>
      </c>
      <c r="Y44" s="264" t="b">
        <f>COUNTIF('Codes SEC'!$B$2:$F$460,X44)&gt;0</f>
        <v>1</v>
      </c>
      <c r="Z44" s="2"/>
    </row>
    <row r="45" spans="1:26" s="81" customFormat="1" ht="14.5" x14ac:dyDescent="0.35">
      <c r="A45" s="355" t="s">
        <v>1885</v>
      </c>
      <c r="B45" s="355" t="s">
        <v>75</v>
      </c>
      <c r="C45" s="356">
        <v>1</v>
      </c>
      <c r="D45" s="357">
        <v>2</v>
      </c>
      <c r="E45" s="358">
        <v>19</v>
      </c>
      <c r="F45" s="359">
        <v>1000</v>
      </c>
      <c r="G45" s="360">
        <v>12</v>
      </c>
      <c r="H45" s="398">
        <v>11</v>
      </c>
      <c r="I45" s="362" t="s">
        <v>2214</v>
      </c>
      <c r="J45" s="547" t="s">
        <v>2281</v>
      </c>
      <c r="K45" s="440"/>
      <c r="L45" s="440"/>
      <c r="M45" s="441"/>
      <c r="N45" s="366" t="s">
        <v>2637</v>
      </c>
      <c r="O45" s="402"/>
      <c r="P45" s="402"/>
      <c r="Q45" s="402">
        <v>1365106.21</v>
      </c>
      <c r="R45" s="402">
        <v>3438973.33</v>
      </c>
      <c r="S45" s="403"/>
      <c r="T45" s="370">
        <v>0</v>
      </c>
      <c r="U45" s="404">
        <f t="shared" si="3"/>
        <v>0</v>
      </c>
      <c r="V45" s="370"/>
      <c r="W45" s="160"/>
      <c r="X45" s="265" t="str">
        <f t="shared" si="2"/>
        <v>12.11</v>
      </c>
      <c r="Y45" s="264" t="b">
        <f>COUNTIF('Codes SEC'!$B$2:$F$460,X45)&gt;0</f>
        <v>1</v>
      </c>
      <c r="Z45" s="2"/>
    </row>
    <row r="46" spans="1:26" s="81" customFormat="1" ht="14.5" x14ac:dyDescent="0.35">
      <c r="A46" s="355" t="s">
        <v>1885</v>
      </c>
      <c r="B46" s="356" t="s">
        <v>75</v>
      </c>
      <c r="C46" s="356">
        <v>1</v>
      </c>
      <c r="D46" s="357">
        <v>2</v>
      </c>
      <c r="E46" s="358">
        <v>19</v>
      </c>
      <c r="F46" s="359">
        <v>1000</v>
      </c>
      <c r="G46" s="360">
        <v>12</v>
      </c>
      <c r="H46" s="398">
        <v>21</v>
      </c>
      <c r="I46" s="362" t="s">
        <v>2232</v>
      </c>
      <c r="J46" s="547" t="s">
        <v>2306</v>
      </c>
      <c r="K46" s="440"/>
      <c r="L46" s="440"/>
      <c r="M46" s="441"/>
      <c r="N46" s="366" t="s">
        <v>2642</v>
      </c>
      <c r="O46" s="368"/>
      <c r="P46" s="368"/>
      <c r="Q46" s="368">
        <v>25217.53</v>
      </c>
      <c r="R46" s="368">
        <v>46194.96</v>
      </c>
      <c r="S46" s="369"/>
      <c r="T46" s="370">
        <v>30</v>
      </c>
      <c r="U46" s="404">
        <f t="shared" si="3"/>
        <v>-30</v>
      </c>
      <c r="V46" s="370"/>
      <c r="W46" s="160"/>
      <c r="X46" s="265" t="str">
        <f t="shared" si="2"/>
        <v>12.21</v>
      </c>
      <c r="Y46" s="264" t="b">
        <f>COUNTIF('Codes SEC'!$B$2:$F$460,X46)&gt;0</f>
        <v>1</v>
      </c>
      <c r="Z46" s="2"/>
    </row>
    <row r="47" spans="1:26" s="81" customFormat="1" ht="14.5" x14ac:dyDescent="0.35">
      <c r="A47" s="355" t="s">
        <v>1885</v>
      </c>
      <c r="B47" s="355" t="s">
        <v>75</v>
      </c>
      <c r="C47" s="356">
        <v>1</v>
      </c>
      <c r="D47" s="357">
        <v>2</v>
      </c>
      <c r="E47" s="358">
        <v>19</v>
      </c>
      <c r="F47" s="359">
        <v>1000</v>
      </c>
      <c r="G47" s="360">
        <v>14</v>
      </c>
      <c r="H47" s="398">
        <v>10</v>
      </c>
      <c r="I47" s="362">
        <v>91410000</v>
      </c>
      <c r="J47" s="547" t="s">
        <v>2539</v>
      </c>
      <c r="K47" s="440" t="s">
        <v>2519</v>
      </c>
      <c r="L47" s="440" t="s">
        <v>2524</v>
      </c>
      <c r="M47" s="441">
        <v>45091</v>
      </c>
      <c r="N47" s="366" t="s">
        <v>2566</v>
      </c>
      <c r="O47" s="368"/>
      <c r="P47" s="368"/>
      <c r="Q47" s="368"/>
      <c r="R47" s="368">
        <v>0</v>
      </c>
      <c r="S47" s="369"/>
      <c r="T47" s="370">
        <v>0</v>
      </c>
      <c r="U47" s="404">
        <f t="shared" si="3"/>
        <v>0</v>
      </c>
      <c r="V47" s="370"/>
      <c r="W47" s="160"/>
      <c r="X47" s="265" t="str">
        <f t="shared" si="2"/>
        <v>14.10</v>
      </c>
      <c r="Y47" s="264" t="b">
        <f>COUNTIF('Codes SEC'!$B$2:$F$460,X47)&gt;0</f>
        <v>1</v>
      </c>
      <c r="Z47" s="2"/>
    </row>
    <row r="48" spans="1:26" s="81" customFormat="1" ht="14.5" x14ac:dyDescent="0.35">
      <c r="A48" s="355" t="s">
        <v>1885</v>
      </c>
      <c r="B48" s="355" t="s">
        <v>75</v>
      </c>
      <c r="C48" s="356">
        <v>1</v>
      </c>
      <c r="D48" s="357">
        <v>2</v>
      </c>
      <c r="E48" s="358">
        <v>19</v>
      </c>
      <c r="F48" s="359">
        <v>1000</v>
      </c>
      <c r="G48" s="360">
        <v>16</v>
      </c>
      <c r="H48" s="398">
        <v>11</v>
      </c>
      <c r="I48" s="362" t="s">
        <v>2176</v>
      </c>
      <c r="J48" s="547" t="s">
        <v>2282</v>
      </c>
      <c r="K48" s="440"/>
      <c r="L48" s="440"/>
      <c r="M48" s="441"/>
      <c r="N48" s="366" t="s">
        <v>2333</v>
      </c>
      <c r="O48" s="402"/>
      <c r="P48" s="402"/>
      <c r="Q48" s="402">
        <v>0</v>
      </c>
      <c r="R48" s="402">
        <v>0</v>
      </c>
      <c r="S48" s="403"/>
      <c r="T48" s="370">
        <v>25</v>
      </c>
      <c r="U48" s="404">
        <f t="shared" si="3"/>
        <v>-25</v>
      </c>
      <c r="V48" s="370"/>
      <c r="W48" s="160"/>
      <c r="X48" s="265" t="str">
        <f t="shared" si="2"/>
        <v>16.11</v>
      </c>
      <c r="Y48" s="264" t="b">
        <f>COUNTIF('Codes SEC'!$B$2:$F$460,X48)&gt;0</f>
        <v>1</v>
      </c>
      <c r="Z48" s="2"/>
    </row>
    <row r="49" spans="1:26" s="81" customFormat="1" ht="14.5" x14ac:dyDescent="0.35">
      <c r="A49" s="355" t="s">
        <v>1885</v>
      </c>
      <c r="B49" s="355" t="s">
        <v>75</v>
      </c>
      <c r="C49" s="356">
        <v>1</v>
      </c>
      <c r="D49" s="357">
        <v>2</v>
      </c>
      <c r="E49" s="358">
        <v>19</v>
      </c>
      <c r="F49" s="359">
        <v>1000</v>
      </c>
      <c r="G49" s="360">
        <v>16</v>
      </c>
      <c r="H49" s="398">
        <v>11</v>
      </c>
      <c r="I49" s="362" t="s">
        <v>2176</v>
      </c>
      <c r="J49" s="547" t="s">
        <v>2283</v>
      </c>
      <c r="K49" s="440"/>
      <c r="L49" s="440"/>
      <c r="M49" s="441"/>
      <c r="N49" s="366" t="s">
        <v>2334</v>
      </c>
      <c r="O49" s="402"/>
      <c r="P49" s="402"/>
      <c r="Q49" s="402">
        <v>0</v>
      </c>
      <c r="R49" s="402">
        <v>0</v>
      </c>
      <c r="S49" s="403"/>
      <c r="T49" s="370">
        <v>25</v>
      </c>
      <c r="U49" s="404">
        <f t="shared" si="3"/>
        <v>-25</v>
      </c>
      <c r="V49" s="370"/>
      <c r="W49" s="160"/>
      <c r="X49" s="265" t="str">
        <f t="shared" si="2"/>
        <v>16.11</v>
      </c>
      <c r="Y49" s="264" t="b">
        <f>COUNTIF('Codes SEC'!$B$2:$F$460,X49)&gt;0</f>
        <v>1</v>
      </c>
      <c r="Z49" s="2"/>
    </row>
    <row r="50" spans="1:26" s="81" customFormat="1" ht="14.15" customHeight="1" x14ac:dyDescent="0.35">
      <c r="A50" s="355" t="s">
        <v>1885</v>
      </c>
      <c r="B50" s="355" t="s">
        <v>75</v>
      </c>
      <c r="C50" s="356">
        <v>1</v>
      </c>
      <c r="D50" s="357">
        <v>2</v>
      </c>
      <c r="E50" s="358">
        <v>19</v>
      </c>
      <c r="F50" s="359">
        <v>1000</v>
      </c>
      <c r="G50" s="360">
        <v>16</v>
      </c>
      <c r="H50" s="398">
        <v>12</v>
      </c>
      <c r="I50" s="362" t="s">
        <v>2177</v>
      </c>
      <c r="J50" s="547" t="s">
        <v>2284</v>
      </c>
      <c r="K50" s="440"/>
      <c r="L50" s="440"/>
      <c r="M50" s="441"/>
      <c r="N50" s="366" t="s">
        <v>2771</v>
      </c>
      <c r="O50" s="402"/>
      <c r="P50" s="402"/>
      <c r="Q50" s="402">
        <v>0</v>
      </c>
      <c r="R50" s="402">
        <v>197279.32</v>
      </c>
      <c r="S50" s="403"/>
      <c r="T50" s="370">
        <v>0</v>
      </c>
      <c r="U50" s="404">
        <f t="shared" si="3"/>
        <v>0</v>
      </c>
      <c r="V50" s="370"/>
      <c r="W50" s="320"/>
      <c r="X50" s="265" t="str">
        <f t="shared" si="2"/>
        <v>16.12</v>
      </c>
      <c r="Y50" s="264" t="b">
        <f>COUNTIF('Codes SEC'!$B$2:$F$460,X50)&gt;0</f>
        <v>1</v>
      </c>
      <c r="Z50" s="2"/>
    </row>
    <row r="51" spans="1:26" s="81" customFormat="1" ht="14.5" customHeight="1" x14ac:dyDescent="0.35">
      <c r="A51" s="355" t="s">
        <v>1885</v>
      </c>
      <c r="B51" s="355" t="s">
        <v>75</v>
      </c>
      <c r="C51" s="356">
        <v>1</v>
      </c>
      <c r="D51" s="357">
        <v>2</v>
      </c>
      <c r="E51" s="358">
        <v>19</v>
      </c>
      <c r="F51" s="359">
        <v>1000</v>
      </c>
      <c r="G51" s="360">
        <v>16</v>
      </c>
      <c r="H51" s="398">
        <v>12</v>
      </c>
      <c r="I51" s="362" t="s">
        <v>2177</v>
      </c>
      <c r="J51" s="547" t="s">
        <v>2285</v>
      </c>
      <c r="K51" s="440"/>
      <c r="L51" s="440"/>
      <c r="M51" s="441"/>
      <c r="N51" s="366" t="s">
        <v>2335</v>
      </c>
      <c r="O51" s="402"/>
      <c r="P51" s="402"/>
      <c r="Q51" s="402">
        <v>0</v>
      </c>
      <c r="R51" s="402">
        <v>0</v>
      </c>
      <c r="S51" s="403"/>
      <c r="T51" s="370">
        <v>25</v>
      </c>
      <c r="U51" s="404">
        <f t="shared" si="3"/>
        <v>-25</v>
      </c>
      <c r="V51" s="370"/>
      <c r="W51" s="160"/>
      <c r="X51" s="265" t="str">
        <f t="shared" si="2"/>
        <v>16.12</v>
      </c>
      <c r="Y51" s="264" t="b">
        <f>COUNTIF('Codes SEC'!$B$2:$F$460,X51)&gt;0</f>
        <v>1</v>
      </c>
      <c r="Z51" s="2"/>
    </row>
    <row r="52" spans="1:26" s="81" customFormat="1" ht="14.5" x14ac:dyDescent="0.35">
      <c r="A52" s="355" t="s">
        <v>1885</v>
      </c>
      <c r="B52" s="355" t="s">
        <v>75</v>
      </c>
      <c r="C52" s="356">
        <v>1</v>
      </c>
      <c r="D52" s="357">
        <v>2</v>
      </c>
      <c r="E52" s="358">
        <v>19</v>
      </c>
      <c r="F52" s="359">
        <v>1000</v>
      </c>
      <c r="G52" s="360">
        <v>16</v>
      </c>
      <c r="H52" s="398">
        <v>12</v>
      </c>
      <c r="I52" s="362" t="s">
        <v>2177</v>
      </c>
      <c r="J52" s="547" t="s">
        <v>2286</v>
      </c>
      <c r="K52" s="440"/>
      <c r="L52" s="440"/>
      <c r="M52" s="441"/>
      <c r="N52" s="366" t="s">
        <v>1897</v>
      </c>
      <c r="O52" s="402"/>
      <c r="P52" s="402"/>
      <c r="Q52" s="402">
        <v>0</v>
      </c>
      <c r="R52" s="402">
        <v>0</v>
      </c>
      <c r="S52" s="403"/>
      <c r="T52" s="370">
        <v>0</v>
      </c>
      <c r="U52" s="404">
        <f t="shared" si="3"/>
        <v>0</v>
      </c>
      <c r="V52" s="370"/>
      <c r="W52" s="160"/>
      <c r="X52" s="265" t="str">
        <f t="shared" si="2"/>
        <v>16.12</v>
      </c>
      <c r="Y52" s="264" t="b">
        <f>COUNTIF('Codes SEC'!$B$2:$F$460,X52)&gt;0</f>
        <v>1</v>
      </c>
      <c r="Z52" s="2"/>
    </row>
    <row r="53" spans="1:26" s="81" customFormat="1" ht="14.5" x14ac:dyDescent="0.35">
      <c r="A53" s="355" t="s">
        <v>1885</v>
      </c>
      <c r="B53" s="355" t="s">
        <v>75</v>
      </c>
      <c r="C53" s="356">
        <v>1</v>
      </c>
      <c r="D53" s="357">
        <v>2</v>
      </c>
      <c r="E53" s="358">
        <v>19</v>
      </c>
      <c r="F53" s="359">
        <v>1000</v>
      </c>
      <c r="G53" s="360">
        <v>16</v>
      </c>
      <c r="H53" s="398">
        <v>20</v>
      </c>
      <c r="I53" s="362" t="s">
        <v>2178</v>
      </c>
      <c r="J53" s="547" t="s">
        <v>2287</v>
      </c>
      <c r="K53" s="440"/>
      <c r="L53" s="440"/>
      <c r="M53" s="441"/>
      <c r="N53" s="366" t="s">
        <v>2795</v>
      </c>
      <c r="O53" s="402"/>
      <c r="P53" s="402"/>
      <c r="Q53" s="402">
        <v>0</v>
      </c>
      <c r="R53" s="402">
        <v>169716.8</v>
      </c>
      <c r="S53" s="403"/>
      <c r="T53" s="370">
        <v>0</v>
      </c>
      <c r="U53" s="404">
        <f t="shared" si="3"/>
        <v>0</v>
      </c>
      <c r="V53" s="370"/>
      <c r="W53" s="160"/>
      <c r="X53" s="265" t="str">
        <f t="shared" si="2"/>
        <v>16.20</v>
      </c>
      <c r="Y53" s="264" t="b">
        <f>COUNTIF('Codes SEC'!$B$2:$F$460,X53)&gt;0</f>
        <v>1</v>
      </c>
      <c r="Z53" s="2"/>
    </row>
    <row r="54" spans="1:26" ht="14.15" customHeight="1" x14ac:dyDescent="0.35">
      <c r="A54" s="355" t="s">
        <v>1885</v>
      </c>
      <c r="B54" s="356" t="s">
        <v>75</v>
      </c>
      <c r="C54" s="356">
        <v>1</v>
      </c>
      <c r="D54" s="357">
        <v>2</v>
      </c>
      <c r="E54" s="358">
        <v>19</v>
      </c>
      <c r="F54" s="359">
        <v>1000</v>
      </c>
      <c r="G54" s="360">
        <v>21</v>
      </c>
      <c r="H54" s="398">
        <v>10</v>
      </c>
      <c r="I54" s="362" t="s">
        <v>2233</v>
      </c>
      <c r="J54" s="547" t="s">
        <v>2102</v>
      </c>
      <c r="K54" s="440"/>
      <c r="L54" s="440"/>
      <c r="M54" s="441"/>
      <c r="N54" s="366" t="s">
        <v>112</v>
      </c>
      <c r="O54" s="402">
        <v>0</v>
      </c>
      <c r="P54" s="402">
        <v>0</v>
      </c>
      <c r="Q54" s="402">
        <v>16234400</v>
      </c>
      <c r="R54" s="402">
        <v>798760</v>
      </c>
      <c r="S54" s="403"/>
      <c r="T54" s="370">
        <v>0</v>
      </c>
      <c r="U54" s="404">
        <f t="shared" si="3"/>
        <v>0</v>
      </c>
      <c r="V54" s="370"/>
      <c r="W54" s="160"/>
      <c r="X54" s="265" t="str">
        <f t="shared" si="2"/>
        <v>21.10</v>
      </c>
      <c r="Y54" s="264" t="b">
        <f>COUNTIF('Codes SEC'!$B$2:$F$460,X54)&gt;0</f>
        <v>1</v>
      </c>
      <c r="Z54" s="2"/>
    </row>
    <row r="55" spans="1:26" s="81" customFormat="1" ht="14.15" customHeight="1" x14ac:dyDescent="0.35">
      <c r="A55" s="355" t="s">
        <v>1885</v>
      </c>
      <c r="B55" s="355" t="s">
        <v>75</v>
      </c>
      <c r="C55" s="356">
        <v>1</v>
      </c>
      <c r="D55" s="357">
        <v>2</v>
      </c>
      <c r="E55" s="358">
        <v>19</v>
      </c>
      <c r="F55" s="359">
        <v>1000</v>
      </c>
      <c r="G55" s="360">
        <v>21</v>
      </c>
      <c r="H55" s="398">
        <v>10</v>
      </c>
      <c r="I55" s="362">
        <v>92110000</v>
      </c>
      <c r="J55" s="547" t="s">
        <v>2540</v>
      </c>
      <c r="K55" s="440" t="s">
        <v>2519</v>
      </c>
      <c r="L55" s="440" t="s">
        <v>2524</v>
      </c>
      <c r="M55" s="441">
        <v>45091</v>
      </c>
      <c r="N55" s="366" t="s">
        <v>2570</v>
      </c>
      <c r="O55" s="402"/>
      <c r="P55" s="402"/>
      <c r="Q55" s="402"/>
      <c r="R55" s="402">
        <v>0</v>
      </c>
      <c r="S55" s="403"/>
      <c r="T55" s="370">
        <v>0</v>
      </c>
      <c r="U55" s="404">
        <f t="shared" si="3"/>
        <v>0</v>
      </c>
      <c r="V55" s="370"/>
      <c r="W55" s="160"/>
      <c r="X55" s="265" t="str">
        <f t="shared" si="2"/>
        <v>21.10</v>
      </c>
      <c r="Y55" s="264" t="b">
        <f>COUNTIF('Codes SEC'!$B$2:$F$460,X55)&gt;0</f>
        <v>1</v>
      </c>
      <c r="Z55" s="2"/>
    </row>
    <row r="56" spans="1:26" s="81" customFormat="1" ht="14.15" customHeight="1" x14ac:dyDescent="0.35">
      <c r="A56" s="355" t="s">
        <v>1885</v>
      </c>
      <c r="B56" s="356" t="s">
        <v>75</v>
      </c>
      <c r="C56" s="356">
        <v>1</v>
      </c>
      <c r="D56" s="357">
        <v>2</v>
      </c>
      <c r="E56" s="358">
        <v>19</v>
      </c>
      <c r="F56" s="359">
        <v>1000</v>
      </c>
      <c r="G56" s="360">
        <v>24</v>
      </c>
      <c r="H56" s="398">
        <v>10</v>
      </c>
      <c r="I56" s="362">
        <v>92410000</v>
      </c>
      <c r="J56" s="399" t="s">
        <v>2613</v>
      </c>
      <c r="K56" s="440" t="s">
        <v>2519</v>
      </c>
      <c r="L56" s="440" t="s">
        <v>2524</v>
      </c>
      <c r="M56" s="441">
        <v>45274</v>
      </c>
      <c r="N56" s="366" t="s">
        <v>2620</v>
      </c>
      <c r="O56" s="402"/>
      <c r="P56" s="402"/>
      <c r="Q56" s="402"/>
      <c r="R56" s="402"/>
      <c r="S56" s="403"/>
      <c r="T56" s="370">
        <v>0</v>
      </c>
      <c r="U56" s="404">
        <f t="shared" si="3"/>
        <v>0</v>
      </c>
      <c r="V56" s="370"/>
      <c r="W56" s="160"/>
      <c r="X56" s="306" t="str">
        <f t="shared" si="2"/>
        <v>24.10</v>
      </c>
      <c r="Y56" s="321" t="b">
        <f>COUNTIF('Codes SEC'!$B$2:$F$460,X56)&gt;0</f>
        <v>1</v>
      </c>
      <c r="Z56" s="2"/>
    </row>
    <row r="57" spans="1:26" ht="14.15" customHeight="1" x14ac:dyDescent="0.35">
      <c r="A57" s="355" t="s">
        <v>1885</v>
      </c>
      <c r="B57" s="356" t="s">
        <v>75</v>
      </c>
      <c r="C57" s="356">
        <v>1</v>
      </c>
      <c r="D57" s="357">
        <v>2</v>
      </c>
      <c r="E57" s="358">
        <v>19</v>
      </c>
      <c r="F57" s="359">
        <v>1000</v>
      </c>
      <c r="G57" s="360">
        <v>26</v>
      </c>
      <c r="H57" s="398">
        <v>10</v>
      </c>
      <c r="I57" s="362" t="s">
        <v>2190</v>
      </c>
      <c r="J57" s="399" t="s">
        <v>2103</v>
      </c>
      <c r="K57" s="400"/>
      <c r="L57" s="400"/>
      <c r="M57" s="401"/>
      <c r="N57" s="366" t="s">
        <v>113</v>
      </c>
      <c r="O57" s="402">
        <v>0</v>
      </c>
      <c r="P57" s="402">
        <v>151382.38</v>
      </c>
      <c r="Q57" s="402">
        <v>21430528.550000001</v>
      </c>
      <c r="R57" s="402">
        <v>85042598.849999994</v>
      </c>
      <c r="S57" s="403"/>
      <c r="T57" s="370">
        <v>5000</v>
      </c>
      <c r="U57" s="404">
        <f t="shared" si="3"/>
        <v>-5000</v>
      </c>
      <c r="V57" s="370"/>
      <c r="W57" s="160"/>
      <c r="X57" s="306" t="str">
        <f t="shared" si="2"/>
        <v>26.10</v>
      </c>
      <c r="Y57" s="321" t="b">
        <f>COUNTIF('Codes SEC'!$B$2:$F$460,X57)&gt;0</f>
        <v>1</v>
      </c>
      <c r="Z57" s="2"/>
    </row>
    <row r="58" spans="1:26" s="81" customFormat="1" ht="14.15" customHeight="1" x14ac:dyDescent="0.35">
      <c r="A58" s="472" t="s">
        <v>1885</v>
      </c>
      <c r="B58" s="563" t="s">
        <v>75</v>
      </c>
      <c r="C58" s="563">
        <v>1</v>
      </c>
      <c r="D58" s="564">
        <v>2</v>
      </c>
      <c r="E58" s="565">
        <v>19</v>
      </c>
      <c r="F58" s="566">
        <v>1000</v>
      </c>
      <c r="G58" s="567">
        <v>26</v>
      </c>
      <c r="H58" s="568">
        <v>10</v>
      </c>
      <c r="I58" s="569" t="s">
        <v>2190</v>
      </c>
      <c r="J58" s="399" t="s">
        <v>2531</v>
      </c>
      <c r="K58" s="400" t="s">
        <v>2519</v>
      </c>
      <c r="L58" s="400" t="s">
        <v>2524</v>
      </c>
      <c r="M58" s="401">
        <v>45007</v>
      </c>
      <c r="N58" s="575" t="s">
        <v>2532</v>
      </c>
      <c r="O58" s="402"/>
      <c r="P58" s="402"/>
      <c r="Q58" s="402"/>
      <c r="R58" s="402">
        <v>0</v>
      </c>
      <c r="S58" s="403"/>
      <c r="T58" s="370">
        <v>70000</v>
      </c>
      <c r="U58" s="404">
        <f t="shared" si="3"/>
        <v>-70000</v>
      </c>
      <c r="V58" s="370"/>
      <c r="W58" s="160"/>
      <c r="X58" s="265" t="str">
        <f t="shared" si="2"/>
        <v>26.10</v>
      </c>
      <c r="Y58" s="264" t="b">
        <f>COUNTIF('Codes SEC'!$B$2:$F$460,X58)&gt;0</f>
        <v>1</v>
      </c>
      <c r="Z58" s="2"/>
    </row>
    <row r="59" spans="1:26" s="81" customFormat="1" ht="14.15" customHeight="1" x14ac:dyDescent="0.35">
      <c r="A59" s="485" t="s">
        <v>1885</v>
      </c>
      <c r="B59" s="486" t="s">
        <v>75</v>
      </c>
      <c r="C59" s="486">
        <v>1</v>
      </c>
      <c r="D59" s="487">
        <v>2</v>
      </c>
      <c r="E59" s="488">
        <v>19</v>
      </c>
      <c r="F59" s="489">
        <v>1000</v>
      </c>
      <c r="G59" s="490">
        <v>26</v>
      </c>
      <c r="H59" s="578">
        <v>10</v>
      </c>
      <c r="I59" s="492" t="s">
        <v>2190</v>
      </c>
      <c r="J59" s="547" t="s">
        <v>2747</v>
      </c>
      <c r="K59" s="440"/>
      <c r="L59" s="440"/>
      <c r="M59" s="441"/>
      <c r="N59" s="470" t="s">
        <v>2793</v>
      </c>
      <c r="O59" s="402"/>
      <c r="P59" s="402"/>
      <c r="Q59" s="402"/>
      <c r="R59" s="402"/>
      <c r="S59" s="403"/>
      <c r="T59" s="370">
        <v>0</v>
      </c>
      <c r="U59" s="404">
        <f t="shared" si="3"/>
        <v>0</v>
      </c>
      <c r="V59" s="370"/>
      <c r="W59" s="160"/>
      <c r="X59" s="265" t="str">
        <f t="shared" si="2"/>
        <v>26.10</v>
      </c>
      <c r="Y59" s="264" t="b">
        <f>COUNTIF('Codes SEC'!$B$2:$F$460,X59)&gt;0</f>
        <v>1</v>
      </c>
      <c r="Z59" s="2"/>
    </row>
    <row r="60" spans="1:26" s="81" customFormat="1" ht="14.15" customHeight="1" x14ac:dyDescent="0.35">
      <c r="A60" s="408" t="s">
        <v>1885</v>
      </c>
      <c r="B60" s="409" t="s">
        <v>75</v>
      </c>
      <c r="C60" s="409">
        <v>1</v>
      </c>
      <c r="D60" s="410">
        <v>2</v>
      </c>
      <c r="E60" s="411">
        <v>19</v>
      </c>
      <c r="F60" s="412">
        <v>1000</v>
      </c>
      <c r="G60" s="413">
        <v>26</v>
      </c>
      <c r="H60" s="548">
        <v>20</v>
      </c>
      <c r="I60" s="569">
        <v>92620000</v>
      </c>
      <c r="J60" s="399" t="s">
        <v>2533</v>
      </c>
      <c r="K60" s="579"/>
      <c r="L60" s="579"/>
      <c r="M60" s="580"/>
      <c r="N60" s="417" t="s">
        <v>2557</v>
      </c>
      <c r="O60" s="402"/>
      <c r="P60" s="402"/>
      <c r="Q60" s="402"/>
      <c r="R60" s="402">
        <v>1734000</v>
      </c>
      <c r="S60" s="403"/>
      <c r="T60" s="370">
        <v>1734</v>
      </c>
      <c r="U60" s="404">
        <f t="shared" si="3"/>
        <v>-1734</v>
      </c>
      <c r="V60" s="370"/>
      <c r="W60" s="160"/>
      <c r="X60" s="265" t="str">
        <f t="shared" si="2"/>
        <v>26.20</v>
      </c>
      <c r="Y60" s="264" t="b">
        <f>COUNTIF('Codes SEC'!$B$2:$F$460,X60)&gt;0</f>
        <v>1</v>
      </c>
      <c r="Z60" s="2"/>
    </row>
    <row r="61" spans="1:26" ht="14.5" x14ac:dyDescent="0.35">
      <c r="A61" s="355" t="s">
        <v>1885</v>
      </c>
      <c r="B61" s="444" t="s">
        <v>75</v>
      </c>
      <c r="C61" s="356">
        <v>1</v>
      </c>
      <c r="D61" s="357">
        <v>2</v>
      </c>
      <c r="E61" s="358">
        <v>19</v>
      </c>
      <c r="F61" s="359">
        <v>1000</v>
      </c>
      <c r="G61" s="360">
        <v>31</v>
      </c>
      <c r="H61" s="398">
        <v>32</v>
      </c>
      <c r="I61" s="362" t="s">
        <v>2188</v>
      </c>
      <c r="J61" s="399" t="s">
        <v>2099</v>
      </c>
      <c r="K61" s="400"/>
      <c r="L61" s="400"/>
      <c r="M61" s="401"/>
      <c r="N61" s="366" t="s">
        <v>2638</v>
      </c>
      <c r="O61" s="402">
        <v>3374244.53</v>
      </c>
      <c r="P61" s="402">
        <v>1390024.5499999998</v>
      </c>
      <c r="Q61" s="402">
        <v>750</v>
      </c>
      <c r="R61" s="402">
        <v>1406419.58</v>
      </c>
      <c r="S61" s="403"/>
      <c r="T61" s="370">
        <v>600</v>
      </c>
      <c r="U61" s="404">
        <f t="shared" si="3"/>
        <v>-600</v>
      </c>
      <c r="V61" s="370"/>
      <c r="W61" s="160"/>
      <c r="X61" s="265" t="str">
        <f t="shared" si="2"/>
        <v>31.32</v>
      </c>
      <c r="Y61" s="264" t="b">
        <f>COUNTIF('Codes SEC'!$B$2:$F$460,X61)&gt;0</f>
        <v>1</v>
      </c>
      <c r="Z61" s="2"/>
    </row>
    <row r="62" spans="1:26" s="81" customFormat="1" ht="14.15" customHeight="1" x14ac:dyDescent="0.35">
      <c r="A62" s="355" t="s">
        <v>1885</v>
      </c>
      <c r="B62" s="355" t="s">
        <v>75</v>
      </c>
      <c r="C62" s="356">
        <v>1</v>
      </c>
      <c r="D62" s="357">
        <v>2</v>
      </c>
      <c r="E62" s="358">
        <v>19</v>
      </c>
      <c r="F62" s="359">
        <v>1000</v>
      </c>
      <c r="G62" s="360">
        <v>32</v>
      </c>
      <c r="H62" s="398">
        <v>0</v>
      </c>
      <c r="I62" s="362">
        <v>93200000</v>
      </c>
      <c r="J62" s="547" t="s">
        <v>2541</v>
      </c>
      <c r="K62" s="440" t="s">
        <v>2519</v>
      </c>
      <c r="L62" s="440" t="s">
        <v>2524</v>
      </c>
      <c r="M62" s="441">
        <v>45091</v>
      </c>
      <c r="N62" s="366" t="s">
        <v>2571</v>
      </c>
      <c r="O62" s="402"/>
      <c r="P62" s="402"/>
      <c r="Q62" s="402"/>
      <c r="R62" s="402">
        <v>0</v>
      </c>
      <c r="S62" s="403"/>
      <c r="T62" s="370">
        <v>0</v>
      </c>
      <c r="U62" s="404">
        <f t="shared" si="3"/>
        <v>0</v>
      </c>
      <c r="V62" s="370"/>
      <c r="W62" s="160"/>
      <c r="X62" s="265" t="s">
        <v>1751</v>
      </c>
      <c r="Y62" s="264" t="b">
        <f>COUNTIF('Codes SEC'!$B$2:$F$460,X62)&gt;0</f>
        <v>1</v>
      </c>
      <c r="Z62" s="2"/>
    </row>
    <row r="63" spans="1:26" s="81" customFormat="1" ht="14.5" x14ac:dyDescent="0.35">
      <c r="A63" s="355" t="s">
        <v>1885</v>
      </c>
      <c r="B63" s="355" t="s">
        <v>75</v>
      </c>
      <c r="C63" s="356">
        <v>1</v>
      </c>
      <c r="D63" s="357">
        <v>2</v>
      </c>
      <c r="E63" s="358">
        <v>19</v>
      </c>
      <c r="F63" s="359">
        <v>1000</v>
      </c>
      <c r="G63" s="360">
        <v>33</v>
      </c>
      <c r="H63" s="398">
        <v>0</v>
      </c>
      <c r="I63" s="362" t="s">
        <v>2189</v>
      </c>
      <c r="J63" s="547" t="s">
        <v>2301</v>
      </c>
      <c r="K63" s="440"/>
      <c r="L63" s="440"/>
      <c r="M63" s="441"/>
      <c r="N63" s="366" t="s">
        <v>2639</v>
      </c>
      <c r="O63" s="402"/>
      <c r="P63" s="402"/>
      <c r="Q63" s="402">
        <v>0</v>
      </c>
      <c r="R63" s="402">
        <v>801036.64</v>
      </c>
      <c r="S63" s="403"/>
      <c r="T63" s="370">
        <v>0</v>
      </c>
      <c r="U63" s="404">
        <f t="shared" si="3"/>
        <v>0</v>
      </c>
      <c r="V63" s="370"/>
      <c r="W63" s="160"/>
      <c r="X63" s="265" t="s">
        <v>1746</v>
      </c>
      <c r="Y63" s="264" t="b">
        <f>COUNTIF('Codes SEC'!$B$2:$F$460,X63)&gt;0</f>
        <v>1</v>
      </c>
      <c r="Z63" s="2"/>
    </row>
    <row r="64" spans="1:26" s="81" customFormat="1" ht="14.5" x14ac:dyDescent="0.35">
      <c r="A64" s="355" t="s">
        <v>1885</v>
      </c>
      <c r="B64" s="355" t="s">
        <v>75</v>
      </c>
      <c r="C64" s="356">
        <v>1</v>
      </c>
      <c r="D64" s="357">
        <v>2</v>
      </c>
      <c r="E64" s="358">
        <v>19</v>
      </c>
      <c r="F64" s="359">
        <v>1000</v>
      </c>
      <c r="G64" s="360">
        <v>34</v>
      </c>
      <c r="H64" s="398">
        <v>41</v>
      </c>
      <c r="I64" s="362" t="s">
        <v>2220</v>
      </c>
      <c r="J64" s="547" t="s">
        <v>2302</v>
      </c>
      <c r="K64" s="440"/>
      <c r="L64" s="440"/>
      <c r="M64" s="441"/>
      <c r="N64" s="366" t="s">
        <v>2640</v>
      </c>
      <c r="O64" s="402"/>
      <c r="P64" s="402"/>
      <c r="Q64" s="402">
        <v>0</v>
      </c>
      <c r="R64" s="402">
        <v>4101.2</v>
      </c>
      <c r="S64" s="403"/>
      <c r="T64" s="370">
        <v>0</v>
      </c>
      <c r="U64" s="404">
        <f t="shared" si="3"/>
        <v>0</v>
      </c>
      <c r="V64" s="370"/>
      <c r="W64" s="160"/>
      <c r="X64" s="265" t="str">
        <f t="shared" ref="X64:X101" si="4">G64&amp;"."&amp;H64</f>
        <v>34.41</v>
      </c>
      <c r="Y64" s="264" t="b">
        <f>COUNTIF('Codes SEC'!$B$2:$F$460,X64)&gt;0</f>
        <v>1</v>
      </c>
      <c r="Z64" s="2"/>
    </row>
    <row r="65" spans="1:26" s="81" customFormat="1" ht="14.15" customHeight="1" x14ac:dyDescent="0.35">
      <c r="A65" s="355" t="s">
        <v>1885</v>
      </c>
      <c r="B65" s="355" t="s">
        <v>75</v>
      </c>
      <c r="C65" s="356">
        <v>1</v>
      </c>
      <c r="D65" s="357">
        <v>2</v>
      </c>
      <c r="E65" s="358">
        <v>19</v>
      </c>
      <c r="F65" s="359">
        <v>1000</v>
      </c>
      <c r="G65" s="360">
        <v>35</v>
      </c>
      <c r="H65" s="398">
        <v>40</v>
      </c>
      <c r="I65" s="362">
        <v>93540000</v>
      </c>
      <c r="J65" s="547" t="s">
        <v>2542</v>
      </c>
      <c r="K65" s="440" t="s">
        <v>2519</v>
      </c>
      <c r="L65" s="440" t="s">
        <v>2524</v>
      </c>
      <c r="M65" s="441">
        <v>45091</v>
      </c>
      <c r="N65" s="366" t="s">
        <v>2572</v>
      </c>
      <c r="O65" s="402"/>
      <c r="P65" s="402"/>
      <c r="Q65" s="402"/>
      <c r="R65" s="402">
        <v>0</v>
      </c>
      <c r="S65" s="403"/>
      <c r="T65" s="370">
        <v>0</v>
      </c>
      <c r="U65" s="404">
        <f t="shared" si="3"/>
        <v>0</v>
      </c>
      <c r="V65" s="370"/>
      <c r="W65" s="160"/>
      <c r="X65" s="265" t="str">
        <f t="shared" si="4"/>
        <v>35.40</v>
      </c>
      <c r="Y65" s="264" t="b">
        <f>COUNTIF('Codes SEC'!$B$2:$F$460,X65)&gt;0</f>
        <v>1</v>
      </c>
      <c r="Z65" s="2"/>
    </row>
    <row r="66" spans="1:26" s="81" customFormat="1" ht="14.5" x14ac:dyDescent="0.35">
      <c r="A66" s="355" t="s">
        <v>1885</v>
      </c>
      <c r="B66" s="355" t="s">
        <v>75</v>
      </c>
      <c r="C66" s="356">
        <v>1</v>
      </c>
      <c r="D66" s="357">
        <v>2</v>
      </c>
      <c r="E66" s="358">
        <v>19</v>
      </c>
      <c r="F66" s="359">
        <v>1000</v>
      </c>
      <c r="G66" s="360">
        <v>36</v>
      </c>
      <c r="H66" s="398">
        <v>90</v>
      </c>
      <c r="I66" s="362" t="s">
        <v>2184</v>
      </c>
      <c r="J66" s="547" t="s">
        <v>2288</v>
      </c>
      <c r="K66" s="440"/>
      <c r="L66" s="440"/>
      <c r="M66" s="441"/>
      <c r="N66" s="366" t="s">
        <v>1898</v>
      </c>
      <c r="O66" s="402"/>
      <c r="P66" s="402"/>
      <c r="Q66" s="402">
        <v>0</v>
      </c>
      <c r="R66" s="402">
        <v>0</v>
      </c>
      <c r="S66" s="403"/>
      <c r="T66" s="370">
        <v>0</v>
      </c>
      <c r="U66" s="404">
        <f t="shared" si="3"/>
        <v>0</v>
      </c>
      <c r="V66" s="370"/>
      <c r="W66" s="160"/>
      <c r="X66" s="265" t="str">
        <f t="shared" si="4"/>
        <v>36.90</v>
      </c>
      <c r="Y66" s="264" t="b">
        <f>COUNTIF('Codes SEC'!$B$2:$F$460,X66)&gt;0</f>
        <v>1</v>
      </c>
      <c r="Z66" s="2"/>
    </row>
    <row r="67" spans="1:26" s="81" customFormat="1" ht="14.5" x14ac:dyDescent="0.35">
      <c r="A67" s="355" t="s">
        <v>1885</v>
      </c>
      <c r="B67" s="355" t="s">
        <v>75</v>
      </c>
      <c r="C67" s="356">
        <v>1</v>
      </c>
      <c r="D67" s="357">
        <v>2</v>
      </c>
      <c r="E67" s="358">
        <v>19</v>
      </c>
      <c r="F67" s="359">
        <v>1000</v>
      </c>
      <c r="G67" s="360">
        <v>37</v>
      </c>
      <c r="H67" s="398">
        <v>20</v>
      </c>
      <c r="I67" s="362" t="s">
        <v>2228</v>
      </c>
      <c r="J67" s="547" t="s">
        <v>2289</v>
      </c>
      <c r="K67" s="440"/>
      <c r="L67" s="440"/>
      <c r="M67" s="441"/>
      <c r="N67" s="366" t="s">
        <v>1899</v>
      </c>
      <c r="O67" s="402"/>
      <c r="P67" s="402"/>
      <c r="Q67" s="402">
        <v>265615</v>
      </c>
      <c r="R67" s="402">
        <v>274946</v>
      </c>
      <c r="S67" s="403"/>
      <c r="T67" s="370">
        <v>0</v>
      </c>
      <c r="U67" s="404">
        <f t="shared" si="3"/>
        <v>0</v>
      </c>
      <c r="V67" s="370"/>
      <c r="W67" s="160"/>
      <c r="X67" s="265" t="str">
        <f t="shared" si="4"/>
        <v>37.20</v>
      </c>
      <c r="Y67" s="264" t="b">
        <f>COUNTIF('Codes SEC'!$B$2:$F$460,X67)&gt;0</f>
        <v>1</v>
      </c>
      <c r="Z67" s="2"/>
    </row>
    <row r="68" spans="1:26" ht="14.15" customHeight="1" x14ac:dyDescent="0.35">
      <c r="A68" s="355" t="s">
        <v>1885</v>
      </c>
      <c r="B68" s="356" t="s">
        <v>75</v>
      </c>
      <c r="C68" s="356">
        <v>1</v>
      </c>
      <c r="D68" s="357">
        <v>2</v>
      </c>
      <c r="E68" s="358">
        <v>19</v>
      </c>
      <c r="F68" s="359">
        <v>1000</v>
      </c>
      <c r="G68" s="360">
        <v>38</v>
      </c>
      <c r="H68" s="398">
        <v>10</v>
      </c>
      <c r="I68" s="362" t="s">
        <v>2186</v>
      </c>
      <c r="J68" s="547" t="s">
        <v>2021</v>
      </c>
      <c r="K68" s="440"/>
      <c r="L68" s="440"/>
      <c r="M68" s="441"/>
      <c r="N68" s="366" t="s">
        <v>1900</v>
      </c>
      <c r="O68" s="402"/>
      <c r="P68" s="402"/>
      <c r="Q68" s="402">
        <v>6363473.29</v>
      </c>
      <c r="R68" s="402">
        <v>1500723.01</v>
      </c>
      <c r="S68" s="403"/>
      <c r="T68" s="370">
        <v>8000</v>
      </c>
      <c r="U68" s="404">
        <f t="shared" si="3"/>
        <v>-8000</v>
      </c>
      <c r="V68" s="370"/>
      <c r="W68" s="320"/>
      <c r="X68" s="265" t="str">
        <f t="shared" si="4"/>
        <v>38.10</v>
      </c>
      <c r="Y68" s="264" t="b">
        <f>COUNTIF('Codes SEC'!$B$2:$F$460,X68)&gt;0</f>
        <v>1</v>
      </c>
      <c r="Z68" s="2"/>
    </row>
    <row r="69" spans="1:26" ht="14.15" customHeight="1" x14ac:dyDescent="0.35">
      <c r="A69" s="355" t="s">
        <v>1885</v>
      </c>
      <c r="B69" s="356" t="s">
        <v>75</v>
      </c>
      <c r="C69" s="356">
        <v>1</v>
      </c>
      <c r="D69" s="357">
        <v>2</v>
      </c>
      <c r="E69" s="358">
        <v>19</v>
      </c>
      <c r="F69" s="359">
        <v>1000</v>
      </c>
      <c r="G69" s="360">
        <v>38</v>
      </c>
      <c r="H69" s="398">
        <v>10</v>
      </c>
      <c r="I69" s="362" t="s">
        <v>2186</v>
      </c>
      <c r="J69" s="547" t="s">
        <v>2104</v>
      </c>
      <c r="K69" s="440"/>
      <c r="L69" s="440"/>
      <c r="M69" s="441"/>
      <c r="N69" s="366" t="s">
        <v>2770</v>
      </c>
      <c r="O69" s="368">
        <v>0</v>
      </c>
      <c r="P69" s="368">
        <v>0</v>
      </c>
      <c r="Q69" s="368">
        <v>0</v>
      </c>
      <c r="R69" s="368">
        <v>0</v>
      </c>
      <c r="S69" s="369"/>
      <c r="T69" s="370">
        <v>0</v>
      </c>
      <c r="U69" s="404">
        <f t="shared" si="3"/>
        <v>0</v>
      </c>
      <c r="V69" s="370"/>
      <c r="W69" s="160"/>
      <c r="X69" s="265" t="str">
        <f t="shared" si="4"/>
        <v>38.10</v>
      </c>
      <c r="Y69" s="264" t="b">
        <f>COUNTIF('Codes SEC'!$B$2:$F$460,X69)&gt;0</f>
        <v>1</v>
      </c>
      <c r="Z69" s="2"/>
    </row>
    <row r="70" spans="1:26" ht="14.15" customHeight="1" x14ac:dyDescent="0.35">
      <c r="A70" s="355" t="s">
        <v>1885</v>
      </c>
      <c r="B70" s="356" t="s">
        <v>75</v>
      </c>
      <c r="C70" s="356">
        <v>1</v>
      </c>
      <c r="D70" s="357">
        <v>2</v>
      </c>
      <c r="E70" s="358">
        <v>19</v>
      </c>
      <c r="F70" s="359">
        <v>1000</v>
      </c>
      <c r="G70" s="360">
        <v>38</v>
      </c>
      <c r="H70" s="398">
        <v>10</v>
      </c>
      <c r="I70" s="362" t="s">
        <v>2186</v>
      </c>
      <c r="J70" s="399" t="s">
        <v>2105</v>
      </c>
      <c r="K70" s="400"/>
      <c r="L70" s="400"/>
      <c r="M70" s="401"/>
      <c r="N70" s="366" t="s">
        <v>114</v>
      </c>
      <c r="O70" s="368">
        <v>83858.47</v>
      </c>
      <c r="P70" s="368">
        <v>136569.53</v>
      </c>
      <c r="Q70" s="368">
        <v>27059.43</v>
      </c>
      <c r="R70" s="368">
        <v>15431.99</v>
      </c>
      <c r="S70" s="369"/>
      <c r="T70" s="370">
        <v>50</v>
      </c>
      <c r="U70" s="404">
        <f t="shared" si="3"/>
        <v>-50</v>
      </c>
      <c r="V70" s="370"/>
      <c r="W70" s="160"/>
      <c r="X70" s="265" t="str">
        <f t="shared" si="4"/>
        <v>38.10</v>
      </c>
      <c r="Y70" s="264" t="b">
        <f>COUNTIF('Codes SEC'!$B$2:$F$460,X70)&gt;0</f>
        <v>1</v>
      </c>
      <c r="Z70" s="2"/>
    </row>
    <row r="71" spans="1:26" s="81" customFormat="1" ht="14.15" customHeight="1" x14ac:dyDescent="0.35">
      <c r="A71" s="355" t="s">
        <v>1885</v>
      </c>
      <c r="B71" s="355" t="s">
        <v>75</v>
      </c>
      <c r="C71" s="356">
        <v>1</v>
      </c>
      <c r="D71" s="357">
        <v>2</v>
      </c>
      <c r="E71" s="358">
        <v>19</v>
      </c>
      <c r="F71" s="359">
        <v>1000</v>
      </c>
      <c r="G71" s="360">
        <v>38</v>
      </c>
      <c r="H71" s="398">
        <v>10</v>
      </c>
      <c r="I71" s="362" t="s">
        <v>2186</v>
      </c>
      <c r="J71" s="399" t="s">
        <v>2106</v>
      </c>
      <c r="K71" s="400"/>
      <c r="L71" s="400"/>
      <c r="M71" s="401"/>
      <c r="N71" s="366" t="s">
        <v>115</v>
      </c>
      <c r="O71" s="368">
        <v>1631304.6999999997</v>
      </c>
      <c r="P71" s="368">
        <v>468574.83</v>
      </c>
      <c r="Q71" s="368">
        <v>1378409.08</v>
      </c>
      <c r="R71" s="368">
        <v>834706.06</v>
      </c>
      <c r="S71" s="369"/>
      <c r="T71" s="370">
        <v>500</v>
      </c>
      <c r="U71" s="404">
        <f t="shared" si="3"/>
        <v>-500</v>
      </c>
      <c r="V71" s="370"/>
      <c r="W71" s="160"/>
      <c r="X71" s="265" t="str">
        <f t="shared" si="4"/>
        <v>38.10</v>
      </c>
      <c r="Y71" s="264" t="b">
        <f>COUNTIF('Codes SEC'!$B$2:$F$460,X71)&gt;0</f>
        <v>1</v>
      </c>
      <c r="Z71" s="2"/>
    </row>
    <row r="72" spans="1:26" s="81" customFormat="1" ht="14.15" customHeight="1" x14ac:dyDescent="0.35">
      <c r="A72" s="355" t="s">
        <v>1885</v>
      </c>
      <c r="B72" s="355" t="s">
        <v>75</v>
      </c>
      <c r="C72" s="356">
        <v>1</v>
      </c>
      <c r="D72" s="357">
        <v>2</v>
      </c>
      <c r="E72" s="358">
        <v>19</v>
      </c>
      <c r="F72" s="359">
        <v>1000</v>
      </c>
      <c r="G72" s="360">
        <v>38</v>
      </c>
      <c r="H72" s="398">
        <v>10</v>
      </c>
      <c r="I72" s="362" t="s">
        <v>2186</v>
      </c>
      <c r="J72" s="547" t="s">
        <v>2290</v>
      </c>
      <c r="K72" s="440"/>
      <c r="L72" s="440"/>
      <c r="M72" s="441"/>
      <c r="N72" s="366" t="s">
        <v>2765</v>
      </c>
      <c r="O72" s="402"/>
      <c r="P72" s="402"/>
      <c r="Q72" s="402">
        <v>12200</v>
      </c>
      <c r="R72" s="402">
        <v>0</v>
      </c>
      <c r="S72" s="403"/>
      <c r="T72" s="370">
        <v>0</v>
      </c>
      <c r="U72" s="404">
        <f t="shared" si="3"/>
        <v>0</v>
      </c>
      <c r="V72" s="370"/>
      <c r="W72" s="160"/>
      <c r="X72" s="265" t="str">
        <f t="shared" si="4"/>
        <v>38.10</v>
      </c>
      <c r="Y72" s="264" t="b">
        <f>COUNTIF('Codes SEC'!$B$2:$F$460,X72)&gt;0</f>
        <v>1</v>
      </c>
      <c r="Z72" s="2"/>
    </row>
    <row r="73" spans="1:26" s="81" customFormat="1" ht="14.5" x14ac:dyDescent="0.35">
      <c r="A73" s="355" t="s">
        <v>1885</v>
      </c>
      <c r="B73" s="355" t="s">
        <v>75</v>
      </c>
      <c r="C73" s="356">
        <v>1</v>
      </c>
      <c r="D73" s="357">
        <v>2</v>
      </c>
      <c r="E73" s="358">
        <v>19</v>
      </c>
      <c r="F73" s="359">
        <v>1000</v>
      </c>
      <c r="G73" s="360">
        <v>38</v>
      </c>
      <c r="H73" s="398">
        <v>10</v>
      </c>
      <c r="I73" s="362" t="s">
        <v>2186</v>
      </c>
      <c r="J73" s="547" t="s">
        <v>2292</v>
      </c>
      <c r="K73" s="440"/>
      <c r="L73" s="440"/>
      <c r="M73" s="441"/>
      <c r="N73" s="366" t="s">
        <v>2766</v>
      </c>
      <c r="O73" s="402"/>
      <c r="P73" s="402"/>
      <c r="Q73" s="402">
        <v>0</v>
      </c>
      <c r="R73" s="402">
        <v>13127.57</v>
      </c>
      <c r="S73" s="403"/>
      <c r="T73" s="370">
        <v>0</v>
      </c>
      <c r="U73" s="404">
        <f t="shared" si="3"/>
        <v>0</v>
      </c>
      <c r="V73" s="370"/>
      <c r="W73" s="160"/>
      <c r="X73" s="265" t="str">
        <f t="shared" si="4"/>
        <v>38.10</v>
      </c>
      <c r="Y73" s="264" t="b">
        <f>COUNTIF('Codes SEC'!$B$2:$F$460,X73)&gt;0</f>
        <v>1</v>
      </c>
      <c r="Z73" s="2"/>
    </row>
    <row r="74" spans="1:26" s="81" customFormat="1" ht="14.5" x14ac:dyDescent="0.35">
      <c r="A74" s="355" t="s">
        <v>1885</v>
      </c>
      <c r="B74" s="355" t="s">
        <v>75</v>
      </c>
      <c r="C74" s="356">
        <v>1</v>
      </c>
      <c r="D74" s="357">
        <v>2</v>
      </c>
      <c r="E74" s="358">
        <v>19</v>
      </c>
      <c r="F74" s="359">
        <v>1000</v>
      </c>
      <c r="G74" s="360">
        <v>38</v>
      </c>
      <c r="H74" s="398">
        <v>10</v>
      </c>
      <c r="I74" s="362" t="s">
        <v>2186</v>
      </c>
      <c r="J74" s="547" t="s">
        <v>2293</v>
      </c>
      <c r="K74" s="440"/>
      <c r="L74" s="440"/>
      <c r="M74" s="441"/>
      <c r="N74" s="366" t="s">
        <v>2767</v>
      </c>
      <c r="O74" s="402"/>
      <c r="P74" s="402"/>
      <c r="Q74" s="402">
        <v>12290200.779999999</v>
      </c>
      <c r="R74" s="402">
        <v>10370664.6</v>
      </c>
      <c r="S74" s="403"/>
      <c r="T74" s="370">
        <v>0</v>
      </c>
      <c r="U74" s="404">
        <f t="shared" si="3"/>
        <v>0</v>
      </c>
      <c r="V74" s="370"/>
      <c r="W74" s="320"/>
      <c r="X74" s="265" t="str">
        <f t="shared" si="4"/>
        <v>38.10</v>
      </c>
      <c r="Y74" s="264" t="b">
        <f>COUNTIF('Codes SEC'!$B$2:$F$460,X74)&gt;0</f>
        <v>1</v>
      </c>
      <c r="Z74" s="2"/>
    </row>
    <row r="75" spans="1:26" s="81" customFormat="1" ht="14.15" customHeight="1" x14ac:dyDescent="0.35">
      <c r="A75" s="355" t="s">
        <v>1885</v>
      </c>
      <c r="B75" s="355" t="s">
        <v>75</v>
      </c>
      <c r="C75" s="356">
        <v>1</v>
      </c>
      <c r="D75" s="357">
        <v>2</v>
      </c>
      <c r="E75" s="358">
        <v>19</v>
      </c>
      <c r="F75" s="359">
        <v>1000</v>
      </c>
      <c r="G75" s="360">
        <v>38</v>
      </c>
      <c r="H75" s="398">
        <v>50</v>
      </c>
      <c r="I75" s="362" t="s">
        <v>2206</v>
      </c>
      <c r="J75" s="547" t="s">
        <v>2294</v>
      </c>
      <c r="K75" s="440"/>
      <c r="L75" s="440"/>
      <c r="M75" s="441"/>
      <c r="N75" s="366" t="s">
        <v>1901</v>
      </c>
      <c r="O75" s="402"/>
      <c r="P75" s="402"/>
      <c r="Q75" s="402">
        <v>363988.75</v>
      </c>
      <c r="R75" s="402">
        <v>200578.66</v>
      </c>
      <c r="S75" s="403"/>
      <c r="T75" s="370">
        <v>120</v>
      </c>
      <c r="U75" s="404">
        <f t="shared" si="3"/>
        <v>-120</v>
      </c>
      <c r="V75" s="370"/>
      <c r="W75" s="160"/>
      <c r="X75" s="265" t="str">
        <f t="shared" si="4"/>
        <v>38.50</v>
      </c>
      <c r="Y75" s="264" t="b">
        <f>COUNTIF('Codes SEC'!$B$2:$F$460,X75)&gt;0</f>
        <v>1</v>
      </c>
      <c r="Z75" s="2"/>
    </row>
    <row r="76" spans="1:26" s="81" customFormat="1" ht="14.5" x14ac:dyDescent="0.35">
      <c r="A76" s="355" t="s">
        <v>1885</v>
      </c>
      <c r="B76" s="355" t="s">
        <v>75</v>
      </c>
      <c r="C76" s="356">
        <v>1</v>
      </c>
      <c r="D76" s="357">
        <v>2</v>
      </c>
      <c r="E76" s="358">
        <v>19</v>
      </c>
      <c r="F76" s="359">
        <v>1000</v>
      </c>
      <c r="G76" s="360">
        <v>38</v>
      </c>
      <c r="H76" s="398">
        <v>50</v>
      </c>
      <c r="I76" s="362" t="s">
        <v>2206</v>
      </c>
      <c r="J76" s="547" t="s">
        <v>2296</v>
      </c>
      <c r="K76" s="440"/>
      <c r="L76" s="440"/>
      <c r="M76" s="441"/>
      <c r="N76" s="366" t="s">
        <v>2768</v>
      </c>
      <c r="O76" s="402"/>
      <c r="P76" s="402"/>
      <c r="Q76" s="402">
        <v>0</v>
      </c>
      <c r="R76" s="402">
        <v>0</v>
      </c>
      <c r="S76" s="403"/>
      <c r="T76" s="370">
        <v>0</v>
      </c>
      <c r="U76" s="404">
        <f t="shared" ref="U76:U94" si="5">V76-T76</f>
        <v>0</v>
      </c>
      <c r="V76" s="370"/>
      <c r="W76" s="160"/>
      <c r="X76" s="265" t="str">
        <f t="shared" si="4"/>
        <v>38.50</v>
      </c>
      <c r="Y76" s="264" t="b">
        <f>COUNTIF('Codes SEC'!$B$2:$F$460,X76)&gt;0</f>
        <v>1</v>
      </c>
      <c r="Z76" s="2"/>
    </row>
    <row r="77" spans="1:26" s="81" customFormat="1" ht="14.15" customHeight="1" x14ac:dyDescent="0.35">
      <c r="A77" s="355" t="s">
        <v>1885</v>
      </c>
      <c r="B77" s="355" t="s">
        <v>75</v>
      </c>
      <c r="C77" s="356">
        <v>1</v>
      </c>
      <c r="D77" s="357">
        <v>2</v>
      </c>
      <c r="E77" s="358">
        <v>19</v>
      </c>
      <c r="F77" s="359">
        <v>1000</v>
      </c>
      <c r="G77" s="360">
        <v>38</v>
      </c>
      <c r="H77" s="398">
        <v>50</v>
      </c>
      <c r="I77" s="362" t="s">
        <v>2206</v>
      </c>
      <c r="J77" s="547" t="s">
        <v>2297</v>
      </c>
      <c r="K77" s="440"/>
      <c r="L77" s="440"/>
      <c r="M77" s="441"/>
      <c r="N77" s="366" t="s">
        <v>2769</v>
      </c>
      <c r="O77" s="402"/>
      <c r="P77" s="402"/>
      <c r="Q77" s="402">
        <v>0</v>
      </c>
      <c r="R77" s="402">
        <v>0</v>
      </c>
      <c r="S77" s="403"/>
      <c r="T77" s="370">
        <v>0</v>
      </c>
      <c r="U77" s="404">
        <f t="shared" si="5"/>
        <v>0</v>
      </c>
      <c r="V77" s="370"/>
      <c r="W77" s="160"/>
      <c r="X77" s="265" t="str">
        <f t="shared" si="4"/>
        <v>38.50</v>
      </c>
      <c r="Y77" s="264" t="b">
        <f>COUNTIF('Codes SEC'!$B$2:$F$460,X77)&gt;0</f>
        <v>1</v>
      </c>
      <c r="Z77" s="2"/>
    </row>
    <row r="78" spans="1:26" s="81" customFormat="1" ht="14.15" customHeight="1" x14ac:dyDescent="0.35">
      <c r="A78" s="355" t="s">
        <v>1885</v>
      </c>
      <c r="B78" s="355" t="s">
        <v>75</v>
      </c>
      <c r="C78" s="356">
        <v>1</v>
      </c>
      <c r="D78" s="357">
        <v>2</v>
      </c>
      <c r="E78" s="358">
        <v>19</v>
      </c>
      <c r="F78" s="359">
        <v>1000</v>
      </c>
      <c r="G78" s="360">
        <v>41</v>
      </c>
      <c r="H78" s="398">
        <v>40</v>
      </c>
      <c r="I78" s="362">
        <v>94140000</v>
      </c>
      <c r="J78" s="547" t="s">
        <v>2543</v>
      </c>
      <c r="K78" s="440" t="s">
        <v>2519</v>
      </c>
      <c r="L78" s="440" t="s">
        <v>2524</v>
      </c>
      <c r="M78" s="441">
        <v>45091</v>
      </c>
      <c r="N78" s="366" t="s">
        <v>2567</v>
      </c>
      <c r="O78" s="368"/>
      <c r="P78" s="368"/>
      <c r="Q78" s="368"/>
      <c r="R78" s="368">
        <v>331864.27</v>
      </c>
      <c r="S78" s="369"/>
      <c r="T78" s="370">
        <v>0</v>
      </c>
      <c r="U78" s="404">
        <f t="shared" si="5"/>
        <v>0</v>
      </c>
      <c r="V78" s="370"/>
      <c r="W78" s="160"/>
      <c r="X78" s="265" t="str">
        <f t="shared" si="4"/>
        <v>41.40</v>
      </c>
      <c r="Y78" s="264" t="b">
        <f>COUNTIF('Codes SEC'!$B$2:$F$460,X78)&gt;0</f>
        <v>1</v>
      </c>
      <c r="Z78" s="2"/>
    </row>
    <row r="79" spans="1:26" s="81" customFormat="1" ht="14.15" customHeight="1" x14ac:dyDescent="0.35">
      <c r="A79" s="355" t="s">
        <v>1885</v>
      </c>
      <c r="B79" s="355" t="s">
        <v>75</v>
      </c>
      <c r="C79" s="356">
        <v>1</v>
      </c>
      <c r="D79" s="357">
        <v>2</v>
      </c>
      <c r="E79" s="358">
        <v>19</v>
      </c>
      <c r="F79" s="359">
        <v>1000</v>
      </c>
      <c r="G79" s="360">
        <v>42</v>
      </c>
      <c r="H79" s="398">
        <v>90</v>
      </c>
      <c r="I79" s="362">
        <v>94290000</v>
      </c>
      <c r="J79" s="547" t="s">
        <v>2658</v>
      </c>
      <c r="K79" s="440" t="s">
        <v>2519</v>
      </c>
      <c r="L79" s="440" t="s">
        <v>2524</v>
      </c>
      <c r="M79" s="441">
        <v>45371</v>
      </c>
      <c r="N79" s="366" t="s">
        <v>2659</v>
      </c>
      <c r="O79" s="368"/>
      <c r="P79" s="368"/>
      <c r="Q79" s="368"/>
      <c r="R79" s="368"/>
      <c r="S79" s="369"/>
      <c r="T79" s="370">
        <v>0</v>
      </c>
      <c r="U79" s="404">
        <f t="shared" si="5"/>
        <v>0</v>
      </c>
      <c r="V79" s="370"/>
      <c r="W79" s="160"/>
      <c r="X79" s="265" t="str">
        <f t="shared" si="4"/>
        <v>42.90</v>
      </c>
      <c r="Y79" s="264" t="b">
        <f>COUNTIF('Codes SEC'!$B$2:$F$460,X79)&gt;0</f>
        <v>1</v>
      </c>
      <c r="Z79" s="2"/>
    </row>
    <row r="80" spans="1:26" s="81" customFormat="1" ht="14.15" customHeight="1" x14ac:dyDescent="0.35">
      <c r="A80" s="355" t="s">
        <v>1885</v>
      </c>
      <c r="B80" s="355" t="s">
        <v>75</v>
      </c>
      <c r="C80" s="356">
        <v>1</v>
      </c>
      <c r="D80" s="357">
        <v>2</v>
      </c>
      <c r="E80" s="358">
        <v>19</v>
      </c>
      <c r="F80" s="359">
        <v>1000</v>
      </c>
      <c r="G80" s="360">
        <v>43</v>
      </c>
      <c r="H80" s="398">
        <v>21</v>
      </c>
      <c r="I80" s="362">
        <v>94321000</v>
      </c>
      <c r="J80" s="547" t="s">
        <v>2544</v>
      </c>
      <c r="K80" s="440" t="s">
        <v>2519</v>
      </c>
      <c r="L80" s="440" t="s">
        <v>2524</v>
      </c>
      <c r="M80" s="441">
        <v>45091</v>
      </c>
      <c r="N80" s="366" t="s">
        <v>2568</v>
      </c>
      <c r="O80" s="368"/>
      <c r="P80" s="368"/>
      <c r="Q80" s="368"/>
      <c r="R80" s="368">
        <v>1075624.8999999999</v>
      </c>
      <c r="S80" s="369"/>
      <c r="T80" s="370">
        <v>0</v>
      </c>
      <c r="U80" s="404">
        <f t="shared" si="5"/>
        <v>0</v>
      </c>
      <c r="V80" s="370"/>
      <c r="W80" s="160"/>
      <c r="X80" s="265" t="str">
        <f t="shared" si="4"/>
        <v>43.21</v>
      </c>
      <c r="Y80" s="264" t="b">
        <f>COUNTIF('Codes SEC'!$B$2:$F$460,X80)&gt;0</f>
        <v>1</v>
      </c>
      <c r="Z80" s="2"/>
    </row>
    <row r="81" spans="1:26" s="81" customFormat="1" ht="14.5" x14ac:dyDescent="0.35">
      <c r="A81" s="355" t="s">
        <v>1885</v>
      </c>
      <c r="B81" s="355" t="s">
        <v>75</v>
      </c>
      <c r="C81" s="356">
        <v>1</v>
      </c>
      <c r="D81" s="357">
        <v>2</v>
      </c>
      <c r="E81" s="358">
        <v>19</v>
      </c>
      <c r="F81" s="359">
        <v>1000</v>
      </c>
      <c r="G81" s="360">
        <v>43</v>
      </c>
      <c r="H81" s="398">
        <v>22</v>
      </c>
      <c r="I81" s="362" t="s">
        <v>2230</v>
      </c>
      <c r="J81" s="547" t="s">
        <v>2303</v>
      </c>
      <c r="K81" s="440"/>
      <c r="L81" s="440"/>
      <c r="M81" s="441"/>
      <c r="N81" s="366" t="s">
        <v>2641</v>
      </c>
      <c r="O81" s="402"/>
      <c r="P81" s="402"/>
      <c r="Q81" s="402">
        <v>0</v>
      </c>
      <c r="R81" s="402">
        <v>39914.730000000003</v>
      </c>
      <c r="S81" s="403"/>
      <c r="T81" s="370">
        <v>0</v>
      </c>
      <c r="U81" s="404">
        <f t="shared" si="5"/>
        <v>0</v>
      </c>
      <c r="V81" s="370"/>
      <c r="W81" s="160"/>
      <c r="X81" s="265" t="str">
        <f t="shared" si="4"/>
        <v>43.22</v>
      </c>
      <c r="Y81" s="264" t="b">
        <f>COUNTIF('Codes SEC'!$B$2:$F$460,X81)&gt;0</f>
        <v>1</v>
      </c>
      <c r="Z81" s="2"/>
    </row>
    <row r="82" spans="1:26" s="81" customFormat="1" ht="14.15" customHeight="1" x14ac:dyDescent="0.35">
      <c r="A82" s="355" t="s">
        <v>1885</v>
      </c>
      <c r="B82" s="355" t="s">
        <v>75</v>
      </c>
      <c r="C82" s="356">
        <v>1</v>
      </c>
      <c r="D82" s="357">
        <v>2</v>
      </c>
      <c r="E82" s="358">
        <v>19</v>
      </c>
      <c r="F82" s="359">
        <v>1000</v>
      </c>
      <c r="G82" s="360">
        <v>45</v>
      </c>
      <c r="H82" s="398">
        <v>24</v>
      </c>
      <c r="I82" s="362">
        <v>94524000</v>
      </c>
      <c r="J82" s="547" t="s">
        <v>2660</v>
      </c>
      <c r="K82" s="440" t="s">
        <v>2519</v>
      </c>
      <c r="L82" s="440" t="s">
        <v>2625</v>
      </c>
      <c r="M82" s="441">
        <v>45385</v>
      </c>
      <c r="N82" s="366" t="s">
        <v>2661</v>
      </c>
      <c r="O82" s="402"/>
      <c r="P82" s="402"/>
      <c r="Q82" s="402"/>
      <c r="R82" s="402"/>
      <c r="S82" s="403"/>
      <c r="T82" s="370">
        <v>0</v>
      </c>
      <c r="U82" s="404">
        <f t="shared" si="5"/>
        <v>0</v>
      </c>
      <c r="V82" s="370"/>
      <c r="W82" s="197"/>
      <c r="X82" s="306" t="str">
        <f t="shared" si="4"/>
        <v>45.24</v>
      </c>
      <c r="Y82" s="264" t="b">
        <f>COUNTIF('Codes SEC'!$B$2:$F$460,X82)&gt;0</f>
        <v>1</v>
      </c>
      <c r="Z82" s="2"/>
    </row>
    <row r="83" spans="1:26" s="81" customFormat="1" ht="14.15" customHeight="1" x14ac:dyDescent="0.35">
      <c r="A83" s="355" t="s">
        <v>1885</v>
      </c>
      <c r="B83" s="355" t="s">
        <v>75</v>
      </c>
      <c r="C83" s="356">
        <v>1</v>
      </c>
      <c r="D83" s="357">
        <v>2</v>
      </c>
      <c r="E83" s="358">
        <v>19</v>
      </c>
      <c r="F83" s="359">
        <v>1000</v>
      </c>
      <c r="G83" s="360">
        <v>45</v>
      </c>
      <c r="H83" s="398">
        <v>40</v>
      </c>
      <c r="I83" s="362">
        <v>94540000</v>
      </c>
      <c r="J83" s="547" t="s">
        <v>2545</v>
      </c>
      <c r="K83" s="440" t="s">
        <v>2519</v>
      </c>
      <c r="L83" s="440" t="s">
        <v>2524</v>
      </c>
      <c r="M83" s="441">
        <v>45091</v>
      </c>
      <c r="N83" s="366" t="s">
        <v>2569</v>
      </c>
      <c r="O83" s="368"/>
      <c r="P83" s="368"/>
      <c r="Q83" s="368"/>
      <c r="R83" s="368">
        <v>27006.84</v>
      </c>
      <c r="S83" s="369"/>
      <c r="T83" s="370">
        <v>0</v>
      </c>
      <c r="U83" s="404">
        <f t="shared" si="5"/>
        <v>0</v>
      </c>
      <c r="V83" s="370"/>
      <c r="W83" s="160"/>
      <c r="X83" s="265" t="str">
        <f t="shared" si="4"/>
        <v>45.40</v>
      </c>
      <c r="Y83" s="264" t="b">
        <f>COUNTIF('Codes SEC'!$B$2:$F$460,X83)&gt;0</f>
        <v>1</v>
      </c>
      <c r="Z83" s="2"/>
    </row>
    <row r="84" spans="1:26" s="81" customFormat="1" ht="14.5" x14ac:dyDescent="0.35">
      <c r="A84" s="355" t="s">
        <v>1885</v>
      </c>
      <c r="B84" s="355" t="s">
        <v>75</v>
      </c>
      <c r="C84" s="356">
        <v>1</v>
      </c>
      <c r="D84" s="357">
        <v>2</v>
      </c>
      <c r="E84" s="358">
        <v>19</v>
      </c>
      <c r="F84" s="359">
        <v>1000</v>
      </c>
      <c r="G84" s="360">
        <v>46</v>
      </c>
      <c r="H84" s="398">
        <v>30</v>
      </c>
      <c r="I84" s="362" t="s">
        <v>2216</v>
      </c>
      <c r="J84" s="547" t="s">
        <v>2304</v>
      </c>
      <c r="K84" s="440"/>
      <c r="L84" s="440"/>
      <c r="M84" s="441"/>
      <c r="N84" s="366" t="s">
        <v>2336</v>
      </c>
      <c r="O84" s="402"/>
      <c r="P84" s="402"/>
      <c r="Q84" s="402">
        <v>11199624.91</v>
      </c>
      <c r="R84" s="402">
        <v>0</v>
      </c>
      <c r="S84" s="403"/>
      <c r="T84" s="370">
        <v>0</v>
      </c>
      <c r="U84" s="404">
        <f t="shared" si="5"/>
        <v>0</v>
      </c>
      <c r="V84" s="370"/>
      <c r="W84" s="160"/>
      <c r="X84" s="265" t="str">
        <f t="shared" si="4"/>
        <v>46.30</v>
      </c>
      <c r="Y84" s="264" t="b">
        <f>COUNTIF('Codes SEC'!$B$2:$F$460,X84)&gt;0</f>
        <v>1</v>
      </c>
      <c r="Z84" s="2"/>
    </row>
    <row r="85" spans="1:26" s="81" customFormat="1" ht="14.5" x14ac:dyDescent="0.35">
      <c r="A85" s="355" t="s">
        <v>1885</v>
      </c>
      <c r="B85" s="355" t="s">
        <v>75</v>
      </c>
      <c r="C85" s="356">
        <v>1</v>
      </c>
      <c r="D85" s="357">
        <v>2</v>
      </c>
      <c r="E85" s="358">
        <v>19</v>
      </c>
      <c r="F85" s="359">
        <v>1000</v>
      </c>
      <c r="G85" s="360">
        <v>46</v>
      </c>
      <c r="H85" s="398">
        <v>40</v>
      </c>
      <c r="I85" s="362" t="s">
        <v>2180</v>
      </c>
      <c r="J85" s="547" t="s">
        <v>2298</v>
      </c>
      <c r="K85" s="440"/>
      <c r="L85" s="440"/>
      <c r="M85" s="441"/>
      <c r="N85" s="366" t="s">
        <v>1896</v>
      </c>
      <c r="O85" s="402"/>
      <c r="P85" s="402"/>
      <c r="Q85" s="402">
        <v>0</v>
      </c>
      <c r="R85" s="402">
        <v>34636501</v>
      </c>
      <c r="S85" s="403"/>
      <c r="T85" s="370">
        <v>0</v>
      </c>
      <c r="U85" s="404">
        <f t="shared" si="5"/>
        <v>0</v>
      </c>
      <c r="V85" s="370"/>
      <c r="W85" s="160"/>
      <c r="X85" s="265" t="str">
        <f t="shared" si="4"/>
        <v>46.40</v>
      </c>
      <c r="Y85" s="264" t="b">
        <f>COUNTIF('Codes SEC'!$B$2:$F$460,X85)&gt;0</f>
        <v>1</v>
      </c>
      <c r="Z85" s="2"/>
    </row>
    <row r="86" spans="1:26" s="81" customFormat="1" ht="14.5" x14ac:dyDescent="0.35">
      <c r="A86" s="355" t="s">
        <v>1885</v>
      </c>
      <c r="B86" s="355" t="s">
        <v>75</v>
      </c>
      <c r="C86" s="356">
        <v>1</v>
      </c>
      <c r="D86" s="357">
        <v>2</v>
      </c>
      <c r="E86" s="358">
        <v>19</v>
      </c>
      <c r="F86" s="359">
        <v>1000</v>
      </c>
      <c r="G86" s="360">
        <v>46</v>
      </c>
      <c r="H86" s="398">
        <v>40</v>
      </c>
      <c r="I86" s="362" t="s">
        <v>2180</v>
      </c>
      <c r="J86" s="399" t="s">
        <v>2308</v>
      </c>
      <c r="K86" s="400"/>
      <c r="L86" s="400"/>
      <c r="M86" s="401"/>
      <c r="N86" s="366" t="s">
        <v>2338</v>
      </c>
      <c r="O86" s="368"/>
      <c r="P86" s="368"/>
      <c r="Q86" s="368">
        <v>0</v>
      </c>
      <c r="R86" s="368">
        <v>0</v>
      </c>
      <c r="S86" s="369"/>
      <c r="T86" s="370">
        <v>0</v>
      </c>
      <c r="U86" s="404">
        <f t="shared" si="5"/>
        <v>0</v>
      </c>
      <c r="V86" s="370"/>
      <c r="W86" s="160"/>
      <c r="X86" s="265" t="str">
        <f t="shared" si="4"/>
        <v>46.40</v>
      </c>
      <c r="Y86" s="264" t="b">
        <f>COUNTIF('Codes SEC'!$B$2:$F$460,X86)&gt;0</f>
        <v>1</v>
      </c>
      <c r="Z86" s="2"/>
    </row>
    <row r="87" spans="1:26" s="81" customFormat="1" ht="14.15" customHeight="1" x14ac:dyDescent="0.35">
      <c r="A87" s="355" t="s">
        <v>1885</v>
      </c>
      <c r="B87" s="356" t="s">
        <v>75</v>
      </c>
      <c r="C87" s="356">
        <v>1</v>
      </c>
      <c r="D87" s="357">
        <v>2</v>
      </c>
      <c r="E87" s="358">
        <v>19</v>
      </c>
      <c r="F87" s="359">
        <v>1000</v>
      </c>
      <c r="G87" s="360">
        <v>46</v>
      </c>
      <c r="H87" s="398">
        <v>40</v>
      </c>
      <c r="I87" s="362" t="s">
        <v>2180</v>
      </c>
      <c r="J87" s="399" t="s">
        <v>2309</v>
      </c>
      <c r="K87" s="400"/>
      <c r="L87" s="400"/>
      <c r="M87" s="401"/>
      <c r="N87" s="366" t="s">
        <v>2339</v>
      </c>
      <c r="O87" s="368"/>
      <c r="P87" s="368"/>
      <c r="Q87" s="368">
        <v>0</v>
      </c>
      <c r="R87" s="368">
        <v>0</v>
      </c>
      <c r="S87" s="369"/>
      <c r="T87" s="370">
        <v>0</v>
      </c>
      <c r="U87" s="404">
        <f t="shared" si="5"/>
        <v>0</v>
      </c>
      <c r="V87" s="370"/>
      <c r="W87" s="160"/>
      <c r="X87" s="265" t="str">
        <f t="shared" si="4"/>
        <v>46.40</v>
      </c>
      <c r="Y87" s="264" t="b">
        <f>COUNTIF('Codes SEC'!$B$2:$F$460,X87)&gt;0</f>
        <v>1</v>
      </c>
      <c r="Z87" s="2"/>
    </row>
    <row r="88" spans="1:26" s="81" customFormat="1" ht="14.15" customHeight="1" x14ac:dyDescent="0.35">
      <c r="A88" s="355" t="s">
        <v>1885</v>
      </c>
      <c r="B88" s="356" t="s">
        <v>75</v>
      </c>
      <c r="C88" s="356">
        <v>1</v>
      </c>
      <c r="D88" s="357">
        <v>2</v>
      </c>
      <c r="E88" s="358">
        <v>19</v>
      </c>
      <c r="F88" s="359">
        <v>1000</v>
      </c>
      <c r="G88" s="360">
        <v>46</v>
      </c>
      <c r="H88" s="398">
        <v>40</v>
      </c>
      <c r="I88" s="362" t="s">
        <v>2180</v>
      </c>
      <c r="J88" s="547" t="s">
        <v>2305</v>
      </c>
      <c r="K88" s="440"/>
      <c r="L88" s="440"/>
      <c r="M88" s="441"/>
      <c r="N88" s="366" t="s">
        <v>2337</v>
      </c>
      <c r="O88" s="402"/>
      <c r="P88" s="402"/>
      <c r="Q88" s="402">
        <v>0</v>
      </c>
      <c r="R88" s="402">
        <v>94556.25</v>
      </c>
      <c r="S88" s="403"/>
      <c r="T88" s="370">
        <v>0</v>
      </c>
      <c r="U88" s="404">
        <f t="shared" si="5"/>
        <v>0</v>
      </c>
      <c r="V88" s="370"/>
      <c r="W88" s="160"/>
      <c r="X88" s="265" t="str">
        <f t="shared" si="4"/>
        <v>46.40</v>
      </c>
      <c r="Y88" s="264" t="b">
        <f>COUNTIF('Codes SEC'!$B$2:$F$460,X88)&gt;0</f>
        <v>1</v>
      </c>
      <c r="Z88" s="2"/>
    </row>
    <row r="89" spans="1:26" s="81" customFormat="1" ht="14.15" customHeight="1" x14ac:dyDescent="0.35">
      <c r="A89" s="355" t="s">
        <v>1885</v>
      </c>
      <c r="B89" s="356" t="s">
        <v>75</v>
      </c>
      <c r="C89" s="356">
        <v>1</v>
      </c>
      <c r="D89" s="357">
        <v>2</v>
      </c>
      <c r="E89" s="358">
        <v>19</v>
      </c>
      <c r="F89" s="359">
        <v>1000</v>
      </c>
      <c r="G89" s="360">
        <v>48</v>
      </c>
      <c r="H89" s="398">
        <v>22</v>
      </c>
      <c r="I89" s="362" t="s">
        <v>2229</v>
      </c>
      <c r="J89" s="399" t="s">
        <v>2310</v>
      </c>
      <c r="K89" s="400"/>
      <c r="L89" s="400"/>
      <c r="M89" s="401"/>
      <c r="N89" s="366" t="s">
        <v>2340</v>
      </c>
      <c r="O89" s="368"/>
      <c r="P89" s="368"/>
      <c r="Q89" s="368">
        <v>0</v>
      </c>
      <c r="R89" s="368">
        <v>0</v>
      </c>
      <c r="S89" s="369"/>
      <c r="T89" s="370">
        <v>0</v>
      </c>
      <c r="U89" s="404">
        <f t="shared" si="5"/>
        <v>0</v>
      </c>
      <c r="V89" s="370"/>
      <c r="W89" s="160"/>
      <c r="X89" s="265" t="str">
        <f t="shared" si="4"/>
        <v>48.22</v>
      </c>
      <c r="Y89" s="264" t="b">
        <f>COUNTIF('Codes SEC'!$B$2:$F$460,X89)&gt;0</f>
        <v>1</v>
      </c>
      <c r="Z89" s="2"/>
    </row>
    <row r="90" spans="1:26" s="81" customFormat="1" ht="14.5" x14ac:dyDescent="0.35">
      <c r="A90" s="355" t="s">
        <v>1885</v>
      </c>
      <c r="B90" s="355" t="s">
        <v>75</v>
      </c>
      <c r="C90" s="356">
        <v>1</v>
      </c>
      <c r="D90" s="357">
        <v>2</v>
      </c>
      <c r="E90" s="358">
        <v>19</v>
      </c>
      <c r="F90" s="359">
        <v>1000</v>
      </c>
      <c r="G90" s="360">
        <v>48</v>
      </c>
      <c r="H90" s="398">
        <v>22</v>
      </c>
      <c r="I90" s="362" t="s">
        <v>2229</v>
      </c>
      <c r="J90" s="547" t="s">
        <v>2299</v>
      </c>
      <c r="K90" s="440"/>
      <c r="L90" s="440"/>
      <c r="M90" s="441"/>
      <c r="N90" s="366" t="s">
        <v>2489</v>
      </c>
      <c r="O90" s="402"/>
      <c r="P90" s="402"/>
      <c r="Q90" s="402">
        <v>0</v>
      </c>
      <c r="R90" s="402">
        <v>39945.519999999997</v>
      </c>
      <c r="S90" s="403"/>
      <c r="T90" s="370">
        <v>0</v>
      </c>
      <c r="U90" s="404">
        <f t="shared" si="5"/>
        <v>0</v>
      </c>
      <c r="V90" s="370"/>
      <c r="W90" s="160"/>
      <c r="X90" s="265" t="str">
        <f t="shared" si="4"/>
        <v>48.22</v>
      </c>
      <c r="Y90" s="264" t="b">
        <f>COUNTIF('Codes SEC'!$B$2:$F$460,X90)&gt;0</f>
        <v>1</v>
      </c>
      <c r="Z90" s="2"/>
    </row>
    <row r="91" spans="1:26" ht="14.15" customHeight="1" x14ac:dyDescent="0.35">
      <c r="A91" s="355" t="s">
        <v>1885</v>
      </c>
      <c r="B91" s="356" t="s">
        <v>75</v>
      </c>
      <c r="C91" s="356">
        <v>1</v>
      </c>
      <c r="D91" s="357">
        <v>2</v>
      </c>
      <c r="E91" s="358">
        <v>19</v>
      </c>
      <c r="F91" s="359">
        <v>1000</v>
      </c>
      <c r="G91" s="360">
        <v>49</v>
      </c>
      <c r="H91" s="398">
        <v>24</v>
      </c>
      <c r="I91" s="362" t="s">
        <v>2215</v>
      </c>
      <c r="J91" s="399" t="s">
        <v>2107</v>
      </c>
      <c r="K91" s="400"/>
      <c r="L91" s="400"/>
      <c r="M91" s="401"/>
      <c r="N91" s="366" t="s">
        <v>116</v>
      </c>
      <c r="O91" s="368">
        <v>371861000.00000012</v>
      </c>
      <c r="P91" s="368">
        <v>372941000</v>
      </c>
      <c r="Q91" s="368">
        <v>408242000</v>
      </c>
      <c r="R91" s="368">
        <v>429819000</v>
      </c>
      <c r="S91" s="369"/>
      <c r="T91" s="370">
        <v>443730</v>
      </c>
      <c r="U91" s="404">
        <f t="shared" si="5"/>
        <v>-443730</v>
      </c>
      <c r="V91" s="370"/>
      <c r="W91" s="160"/>
      <c r="X91" s="265" t="str">
        <f t="shared" si="4"/>
        <v>49.24</v>
      </c>
      <c r="Y91" s="264" t="b">
        <f>COUNTIF('Codes SEC'!$B$2:$F$460,X91)&gt;0</f>
        <v>1</v>
      </c>
      <c r="Z91" s="2"/>
    </row>
    <row r="92" spans="1:26" ht="14.15" customHeight="1" x14ac:dyDescent="0.35">
      <c r="A92" s="355" t="s">
        <v>1885</v>
      </c>
      <c r="B92" s="356" t="s">
        <v>75</v>
      </c>
      <c r="C92" s="356">
        <v>1</v>
      </c>
      <c r="D92" s="357">
        <v>2</v>
      </c>
      <c r="E92" s="358">
        <v>19</v>
      </c>
      <c r="F92" s="359">
        <v>1000</v>
      </c>
      <c r="G92" s="360">
        <v>49</v>
      </c>
      <c r="H92" s="398">
        <v>24</v>
      </c>
      <c r="I92" s="362" t="s">
        <v>2215</v>
      </c>
      <c r="J92" s="399" t="s">
        <v>2108</v>
      </c>
      <c r="K92" s="400"/>
      <c r="L92" s="400"/>
      <c r="M92" s="401"/>
      <c r="N92" s="366" t="s">
        <v>117</v>
      </c>
      <c r="O92" s="368">
        <v>0</v>
      </c>
      <c r="P92" s="368">
        <v>1582754</v>
      </c>
      <c r="Q92" s="368">
        <v>7083731</v>
      </c>
      <c r="R92" s="368">
        <v>26173033.140000001</v>
      </c>
      <c r="S92" s="369"/>
      <c r="T92" s="370">
        <v>0</v>
      </c>
      <c r="U92" s="404">
        <f t="shared" si="5"/>
        <v>0</v>
      </c>
      <c r="V92" s="370"/>
      <c r="W92" s="160"/>
      <c r="X92" s="265" t="str">
        <f t="shared" si="4"/>
        <v>49.24</v>
      </c>
      <c r="Y92" s="264" t="b">
        <f>COUNTIF('Codes SEC'!$B$2:$F$460,X92)&gt;0</f>
        <v>1</v>
      </c>
      <c r="Z92" s="2"/>
    </row>
    <row r="93" spans="1:26" ht="14.15" customHeight="1" x14ac:dyDescent="0.35">
      <c r="A93" s="355" t="s">
        <v>1885</v>
      </c>
      <c r="B93" s="356" t="s">
        <v>75</v>
      </c>
      <c r="C93" s="356">
        <v>1</v>
      </c>
      <c r="D93" s="357">
        <v>2</v>
      </c>
      <c r="E93" s="358">
        <v>19</v>
      </c>
      <c r="F93" s="359">
        <v>1000</v>
      </c>
      <c r="G93" s="360">
        <v>49</v>
      </c>
      <c r="H93" s="398">
        <v>24</v>
      </c>
      <c r="I93" s="362" t="s">
        <v>2215</v>
      </c>
      <c r="J93" s="399" t="s">
        <v>2109</v>
      </c>
      <c r="K93" s="400"/>
      <c r="L93" s="400"/>
      <c r="M93" s="401"/>
      <c r="N93" s="495" t="s">
        <v>118</v>
      </c>
      <c r="O93" s="402">
        <v>3477925950</v>
      </c>
      <c r="P93" s="402">
        <v>3659777769</v>
      </c>
      <c r="Q93" s="402">
        <v>4019923236</v>
      </c>
      <c r="R93" s="402">
        <v>4614916260.96</v>
      </c>
      <c r="S93" s="403"/>
      <c r="T93" s="370">
        <v>4670739</v>
      </c>
      <c r="U93" s="404">
        <f t="shared" si="5"/>
        <v>-4670739</v>
      </c>
      <c r="V93" s="370"/>
      <c r="W93" s="160"/>
      <c r="X93" s="265" t="str">
        <f t="shared" si="4"/>
        <v>49.24</v>
      </c>
      <c r="Y93" s="264" t="b">
        <f>COUNTIF('Codes SEC'!$B$2:$F$460,X93)&gt;0</f>
        <v>1</v>
      </c>
      <c r="Z93" s="2"/>
    </row>
    <row r="94" spans="1:26" ht="14.15" customHeight="1" x14ac:dyDescent="0.35">
      <c r="A94" s="355" t="s">
        <v>1885</v>
      </c>
      <c r="B94" s="356" t="s">
        <v>75</v>
      </c>
      <c r="C94" s="356">
        <v>1</v>
      </c>
      <c r="D94" s="357">
        <v>2</v>
      </c>
      <c r="E94" s="358">
        <v>19</v>
      </c>
      <c r="F94" s="359">
        <v>1000</v>
      </c>
      <c r="G94" s="360">
        <v>49</v>
      </c>
      <c r="H94" s="398">
        <v>40</v>
      </c>
      <c r="I94" s="362" t="s">
        <v>2212</v>
      </c>
      <c r="J94" s="399" t="s">
        <v>2110</v>
      </c>
      <c r="K94" s="400"/>
      <c r="L94" s="400"/>
      <c r="M94" s="401"/>
      <c r="N94" s="366" t="s">
        <v>2499</v>
      </c>
      <c r="O94" s="368">
        <v>3854747.7800000012</v>
      </c>
      <c r="P94" s="368">
        <v>5551301.129999999</v>
      </c>
      <c r="Q94" s="368">
        <v>7393508.4400000004</v>
      </c>
      <c r="R94" s="368">
        <v>18019334</v>
      </c>
      <c r="S94" s="369"/>
      <c r="T94" s="370">
        <v>18127</v>
      </c>
      <c r="U94" s="404">
        <f t="shared" si="5"/>
        <v>-18127</v>
      </c>
      <c r="V94" s="370"/>
      <c r="W94" s="160"/>
      <c r="X94" s="265" t="str">
        <f t="shared" si="4"/>
        <v>49.40</v>
      </c>
      <c r="Y94" s="264" t="b">
        <f>COUNTIF('Codes SEC'!$B$2:$F$460,X94)&gt;0</f>
        <v>1</v>
      </c>
      <c r="Z94" s="2"/>
    </row>
    <row r="95" spans="1:26" ht="14.15" customHeight="1" x14ac:dyDescent="0.35">
      <c r="A95" s="355"/>
      <c r="B95" s="356" t="s">
        <v>75</v>
      </c>
      <c r="C95" s="356">
        <v>1</v>
      </c>
      <c r="D95" s="357">
        <v>2</v>
      </c>
      <c r="E95" s="358">
        <v>19</v>
      </c>
      <c r="F95" s="359">
        <v>1000</v>
      </c>
      <c r="G95" s="360">
        <v>49</v>
      </c>
      <c r="H95" s="398">
        <v>40</v>
      </c>
      <c r="I95" s="362" t="s">
        <v>2212</v>
      </c>
      <c r="J95" s="399" t="s">
        <v>2111</v>
      </c>
      <c r="K95" s="400"/>
      <c r="L95" s="400"/>
      <c r="M95" s="401"/>
      <c r="N95" s="366" t="s">
        <v>2359</v>
      </c>
      <c r="O95" s="368">
        <v>6570072.2199999988</v>
      </c>
      <c r="P95" s="368">
        <v>9462719.870000001</v>
      </c>
      <c r="Q95" s="368">
        <v>8800203.5600000005</v>
      </c>
      <c r="R95" s="368"/>
      <c r="S95" s="369"/>
      <c r="T95" s="370"/>
      <c r="U95" s="404"/>
      <c r="V95" s="370"/>
      <c r="W95" s="160"/>
      <c r="X95" s="265" t="str">
        <f t="shared" si="4"/>
        <v>49.40</v>
      </c>
      <c r="Y95" s="264" t="b">
        <f>COUNTIF('Codes SEC'!$B$2:$F$460,X95)&gt;0</f>
        <v>1</v>
      </c>
      <c r="Z95" s="2"/>
    </row>
    <row r="96" spans="1:26" ht="14.15" customHeight="1" x14ac:dyDescent="0.35">
      <c r="A96" s="355" t="s">
        <v>1885</v>
      </c>
      <c r="B96" s="356" t="s">
        <v>75</v>
      </c>
      <c r="C96" s="356">
        <v>1</v>
      </c>
      <c r="D96" s="357">
        <v>2</v>
      </c>
      <c r="E96" s="358">
        <v>19</v>
      </c>
      <c r="F96" s="359">
        <v>1000</v>
      </c>
      <c r="G96" s="360">
        <v>49</v>
      </c>
      <c r="H96" s="398">
        <v>40</v>
      </c>
      <c r="I96" s="362" t="s">
        <v>2212</v>
      </c>
      <c r="J96" s="399" t="s">
        <v>2112</v>
      </c>
      <c r="K96" s="400"/>
      <c r="L96" s="400"/>
      <c r="M96" s="401"/>
      <c r="N96" s="495" t="s">
        <v>122</v>
      </c>
      <c r="O96" s="402">
        <v>1714065778</v>
      </c>
      <c r="P96" s="402">
        <v>1937269610</v>
      </c>
      <c r="Q96" s="402">
        <v>2617621411</v>
      </c>
      <c r="R96" s="402">
        <v>3332943392</v>
      </c>
      <c r="S96" s="403"/>
      <c r="T96" s="370">
        <v>3303606</v>
      </c>
      <c r="U96" s="404">
        <f>V96-T96</f>
        <v>-3303606</v>
      </c>
      <c r="V96" s="370"/>
      <c r="W96" s="160"/>
      <c r="X96" s="265" t="str">
        <f t="shared" si="4"/>
        <v>49.40</v>
      </c>
      <c r="Y96" s="264" t="b">
        <f>COUNTIF('Codes SEC'!$B$2:$F$460,X96)&gt;0</f>
        <v>1</v>
      </c>
      <c r="Z96" s="2"/>
    </row>
    <row r="97" spans="1:26" ht="14.5" x14ac:dyDescent="0.35">
      <c r="A97" s="355" t="s">
        <v>1885</v>
      </c>
      <c r="B97" s="356" t="s">
        <v>75</v>
      </c>
      <c r="C97" s="356">
        <v>1</v>
      </c>
      <c r="D97" s="357">
        <v>2</v>
      </c>
      <c r="E97" s="358">
        <v>19</v>
      </c>
      <c r="F97" s="359">
        <v>1000</v>
      </c>
      <c r="G97" s="360">
        <v>49</v>
      </c>
      <c r="H97" s="398">
        <v>40</v>
      </c>
      <c r="I97" s="362" t="s">
        <v>2212</v>
      </c>
      <c r="J97" s="399" t="s">
        <v>2113</v>
      </c>
      <c r="K97" s="400"/>
      <c r="L97" s="400"/>
      <c r="M97" s="401"/>
      <c r="N97" s="470" t="s">
        <v>119</v>
      </c>
      <c r="O97" s="402">
        <v>2520418847.3900003</v>
      </c>
      <c r="P97" s="402">
        <v>2628716508.8199997</v>
      </c>
      <c r="Q97" s="402">
        <v>2684427028.3699999</v>
      </c>
      <c r="R97" s="402">
        <v>3285233498.8400002</v>
      </c>
      <c r="S97" s="403"/>
      <c r="T97" s="370">
        <v>3743367</v>
      </c>
      <c r="U97" s="404">
        <f>V97-T97</f>
        <v>-3743367</v>
      </c>
      <c r="V97" s="370"/>
      <c r="W97" s="160"/>
      <c r="X97" s="265" t="str">
        <f t="shared" si="4"/>
        <v>49.40</v>
      </c>
      <c r="Y97" s="264" t="b">
        <f>COUNTIF('Codes SEC'!$B$2:$F$460,X97)&gt;0</f>
        <v>1</v>
      </c>
      <c r="Z97" s="2"/>
    </row>
    <row r="98" spans="1:26" ht="14.15" customHeight="1" x14ac:dyDescent="0.35">
      <c r="A98" s="355" t="s">
        <v>1885</v>
      </c>
      <c r="B98" s="356" t="s">
        <v>75</v>
      </c>
      <c r="C98" s="356">
        <v>1</v>
      </c>
      <c r="D98" s="357">
        <v>2</v>
      </c>
      <c r="E98" s="358">
        <v>19</v>
      </c>
      <c r="F98" s="359">
        <v>1000</v>
      </c>
      <c r="G98" s="360">
        <v>49</v>
      </c>
      <c r="H98" s="398">
        <v>40</v>
      </c>
      <c r="I98" s="362" t="s">
        <v>2212</v>
      </c>
      <c r="J98" s="399" t="s">
        <v>2114</v>
      </c>
      <c r="K98" s="400"/>
      <c r="L98" s="400"/>
      <c r="M98" s="401"/>
      <c r="N98" s="470" t="s">
        <v>120</v>
      </c>
      <c r="O98" s="402">
        <v>0</v>
      </c>
      <c r="P98" s="402">
        <v>0</v>
      </c>
      <c r="Q98" s="402">
        <v>0</v>
      </c>
      <c r="R98" s="402">
        <v>0</v>
      </c>
      <c r="S98" s="403"/>
      <c r="T98" s="370">
        <v>0</v>
      </c>
      <c r="U98" s="404">
        <f>V98-T98</f>
        <v>0</v>
      </c>
      <c r="V98" s="370"/>
      <c r="W98" s="160"/>
      <c r="X98" s="265" t="str">
        <f t="shared" si="4"/>
        <v>49.40</v>
      </c>
      <c r="Y98" s="264" t="b">
        <f>COUNTIF('Codes SEC'!$B$2:$F$460,X98)&gt;0</f>
        <v>1</v>
      </c>
      <c r="Z98" s="2"/>
    </row>
    <row r="99" spans="1:26" ht="14.15" customHeight="1" x14ac:dyDescent="0.35">
      <c r="A99" s="355" t="s">
        <v>1885</v>
      </c>
      <c r="B99" s="356" t="s">
        <v>75</v>
      </c>
      <c r="C99" s="356">
        <v>1</v>
      </c>
      <c r="D99" s="357">
        <v>2</v>
      </c>
      <c r="E99" s="358">
        <v>19</v>
      </c>
      <c r="F99" s="359">
        <v>1000</v>
      </c>
      <c r="G99" s="360">
        <v>49</v>
      </c>
      <c r="H99" s="398">
        <v>40</v>
      </c>
      <c r="I99" s="362" t="s">
        <v>2212</v>
      </c>
      <c r="J99" s="399" t="s">
        <v>2115</v>
      </c>
      <c r="K99" s="400"/>
      <c r="L99" s="400"/>
      <c r="M99" s="401"/>
      <c r="N99" s="470" t="s">
        <v>121</v>
      </c>
      <c r="O99" s="402">
        <v>42191653.879999995</v>
      </c>
      <c r="P99" s="402">
        <v>43950000.000000007</v>
      </c>
      <c r="Q99" s="402">
        <v>43950000</v>
      </c>
      <c r="R99" s="402">
        <v>56950000</v>
      </c>
      <c r="S99" s="403"/>
      <c r="T99" s="370">
        <v>56950</v>
      </c>
      <c r="U99" s="404">
        <f>V99-T99</f>
        <v>-56950</v>
      </c>
      <c r="V99" s="370"/>
      <c r="W99" s="160"/>
      <c r="X99" s="265" t="str">
        <f t="shared" si="4"/>
        <v>49.40</v>
      </c>
      <c r="Y99" s="264" t="b">
        <f>COUNTIF('Codes SEC'!$B$2:$F$460,X99)&gt;0</f>
        <v>1</v>
      </c>
      <c r="Z99" s="2"/>
    </row>
    <row r="100" spans="1:26" s="81" customFormat="1" ht="14.15" customHeight="1" x14ac:dyDescent="0.35">
      <c r="A100" s="355"/>
      <c r="B100" s="356" t="s">
        <v>75</v>
      </c>
      <c r="C100" s="356">
        <v>1</v>
      </c>
      <c r="D100" s="357">
        <v>2</v>
      </c>
      <c r="E100" s="358">
        <v>19</v>
      </c>
      <c r="F100" s="359">
        <v>1000</v>
      </c>
      <c r="G100" s="360">
        <v>49</v>
      </c>
      <c r="H100" s="398">
        <v>40</v>
      </c>
      <c r="I100" s="362" t="s">
        <v>2212</v>
      </c>
      <c r="J100" s="399" t="s">
        <v>2311</v>
      </c>
      <c r="K100" s="400"/>
      <c r="L100" s="400"/>
      <c r="M100" s="401"/>
      <c r="N100" s="366" t="s">
        <v>2358</v>
      </c>
      <c r="O100" s="368"/>
      <c r="P100" s="368">
        <v>0</v>
      </c>
      <c r="Q100" s="368">
        <v>0</v>
      </c>
      <c r="R100" s="368"/>
      <c r="S100" s="369"/>
      <c r="T100" s="370"/>
      <c r="U100" s="404"/>
      <c r="V100" s="370"/>
      <c r="W100" s="160"/>
      <c r="X100" s="265" t="str">
        <f t="shared" si="4"/>
        <v>49.40</v>
      </c>
      <c r="Y100" s="264" t="b">
        <f>COUNTIF('Codes SEC'!$B$2:$F$460,X100)&gt;0</f>
        <v>1</v>
      </c>
      <c r="Z100" s="2"/>
    </row>
    <row r="101" spans="1:26" s="81" customFormat="1" ht="14.15" customHeight="1" x14ac:dyDescent="0.35">
      <c r="A101" s="355" t="s">
        <v>1885</v>
      </c>
      <c r="B101" s="356" t="s">
        <v>75</v>
      </c>
      <c r="C101" s="356">
        <v>1</v>
      </c>
      <c r="D101" s="357">
        <v>2</v>
      </c>
      <c r="E101" s="358">
        <v>19</v>
      </c>
      <c r="F101" s="359">
        <v>1000</v>
      </c>
      <c r="G101" s="360">
        <v>49</v>
      </c>
      <c r="H101" s="398">
        <v>40</v>
      </c>
      <c r="I101" s="362" t="s">
        <v>2212</v>
      </c>
      <c r="J101" s="399" t="s">
        <v>2312</v>
      </c>
      <c r="K101" s="400"/>
      <c r="L101" s="400"/>
      <c r="M101" s="401"/>
      <c r="N101" s="366" t="s">
        <v>1903</v>
      </c>
      <c r="O101" s="368"/>
      <c r="P101" s="368"/>
      <c r="Q101" s="368">
        <v>93872690.829999998</v>
      </c>
      <c r="R101" s="368">
        <v>0</v>
      </c>
      <c r="S101" s="369"/>
      <c r="T101" s="370">
        <v>0</v>
      </c>
      <c r="U101" s="404">
        <f>V101-T101</f>
        <v>0</v>
      </c>
      <c r="V101" s="370"/>
      <c r="W101" s="160"/>
      <c r="X101" s="265" t="str">
        <f t="shared" si="4"/>
        <v>49.40</v>
      </c>
      <c r="Y101" s="264" t="b">
        <f>COUNTIF('Codes SEC'!$B$2:$F$460,X101)&gt;0</f>
        <v>1</v>
      </c>
      <c r="Z101" s="2"/>
    </row>
    <row r="102" spans="1:26" ht="12" customHeight="1" x14ac:dyDescent="0.3">
      <c r="A102" s="355"/>
      <c r="B102" s="356"/>
      <c r="C102" s="356">
        <v>1</v>
      </c>
      <c r="D102" s="357">
        <v>2</v>
      </c>
      <c r="E102" s="358">
        <v>19</v>
      </c>
      <c r="F102" s="359">
        <v>1000</v>
      </c>
      <c r="G102" s="360">
        <v>49</v>
      </c>
      <c r="H102" s="398">
        <v>42</v>
      </c>
      <c r="I102" s="362" t="s">
        <v>2231</v>
      </c>
      <c r="J102" s="399" t="s">
        <v>2273</v>
      </c>
      <c r="K102" s="400"/>
      <c r="L102" s="400"/>
      <c r="M102" s="401"/>
      <c r="N102" s="366" t="s">
        <v>89</v>
      </c>
      <c r="O102" s="368"/>
      <c r="P102" s="368"/>
      <c r="Q102" s="368"/>
      <c r="R102" s="368"/>
      <c r="S102" s="369"/>
      <c r="T102" s="370"/>
      <c r="U102" s="404"/>
      <c r="V102" s="370"/>
      <c r="W102" s="2"/>
      <c r="X102" s="265"/>
      <c r="Y102" s="264"/>
      <c r="Z102" s="2"/>
    </row>
    <row r="103" spans="1:26" ht="36" x14ac:dyDescent="0.35">
      <c r="A103" s="355" t="s">
        <v>1885</v>
      </c>
      <c r="B103" s="389" t="s">
        <v>76</v>
      </c>
      <c r="C103" s="390">
        <v>1</v>
      </c>
      <c r="D103" s="391">
        <v>3</v>
      </c>
      <c r="E103" s="392">
        <v>18</v>
      </c>
      <c r="F103" s="393">
        <v>2029</v>
      </c>
      <c r="G103" s="594">
        <v>16</v>
      </c>
      <c r="H103" s="595">
        <v>20</v>
      </c>
      <c r="I103" s="396" t="s">
        <v>2178</v>
      </c>
      <c r="J103" s="381" t="s">
        <v>2023</v>
      </c>
      <c r="K103" s="382"/>
      <c r="L103" s="382"/>
      <c r="M103" s="383"/>
      <c r="N103" s="397" t="s">
        <v>1958</v>
      </c>
      <c r="O103" s="596"/>
      <c r="P103" s="386"/>
      <c r="Q103" s="386">
        <v>0</v>
      </c>
      <c r="R103" s="386">
        <v>68519.06</v>
      </c>
      <c r="S103" s="387"/>
      <c r="T103" s="388">
        <v>0</v>
      </c>
      <c r="U103" s="582">
        <f t="shared" ref="U103:U135" si="6">V103-T103</f>
        <v>0</v>
      </c>
      <c r="V103" s="420"/>
      <c r="W103" s="161"/>
      <c r="X103" s="265" t="str">
        <f>G103&amp;"."&amp;H103</f>
        <v>16.20</v>
      </c>
      <c r="Y103" s="264" t="b">
        <f>COUNTIF('Codes SEC'!$B$2:$F$460,X103)&gt;0</f>
        <v>1</v>
      </c>
      <c r="Z103" s="2"/>
    </row>
    <row r="104" spans="1:26" s="81" customFormat="1" ht="48" x14ac:dyDescent="0.35">
      <c r="A104" s="355" t="s">
        <v>1885</v>
      </c>
      <c r="B104" s="389" t="s">
        <v>76</v>
      </c>
      <c r="C104" s="390">
        <v>1</v>
      </c>
      <c r="D104" s="391">
        <v>3</v>
      </c>
      <c r="E104" s="392">
        <v>18</v>
      </c>
      <c r="F104" s="393">
        <v>2029</v>
      </c>
      <c r="G104" s="594">
        <v>26</v>
      </c>
      <c r="H104" s="595">
        <v>10</v>
      </c>
      <c r="I104" s="396" t="s">
        <v>2190</v>
      </c>
      <c r="J104" s="381" t="s">
        <v>2024</v>
      </c>
      <c r="K104" s="382"/>
      <c r="L104" s="382"/>
      <c r="M104" s="383"/>
      <c r="N104" s="397" t="s">
        <v>1959</v>
      </c>
      <c r="O104" s="386"/>
      <c r="P104" s="386"/>
      <c r="Q104" s="386">
        <v>2600346.08</v>
      </c>
      <c r="R104" s="386">
        <v>1191573.33</v>
      </c>
      <c r="S104" s="387"/>
      <c r="T104" s="388">
        <v>1703</v>
      </c>
      <c r="U104" s="371">
        <f t="shared" si="6"/>
        <v>-1703</v>
      </c>
      <c r="V104" s="388"/>
      <c r="W104" s="161"/>
      <c r="X104" s="265" t="str">
        <f>G104&amp;"."&amp;H104</f>
        <v>26.10</v>
      </c>
      <c r="Y104" s="264" t="b">
        <f>COUNTIF('Codes SEC'!$B$2:$F$460,X104)&gt;0</f>
        <v>1</v>
      </c>
      <c r="Z104" s="2"/>
    </row>
    <row r="105" spans="1:26" s="81" customFormat="1" ht="48" x14ac:dyDescent="0.35">
      <c r="A105" s="359" t="s">
        <v>1885</v>
      </c>
      <c r="B105" s="393" t="s">
        <v>76</v>
      </c>
      <c r="C105" s="597">
        <v>1</v>
      </c>
      <c r="D105" s="391">
        <v>3</v>
      </c>
      <c r="E105" s="392">
        <v>18</v>
      </c>
      <c r="F105" s="393">
        <v>2029</v>
      </c>
      <c r="G105" s="594">
        <v>31</v>
      </c>
      <c r="H105" s="598">
        <v>22</v>
      </c>
      <c r="I105" s="396">
        <v>93122000</v>
      </c>
      <c r="J105" s="381" t="s">
        <v>2713</v>
      </c>
      <c r="K105" s="382"/>
      <c r="L105" s="382"/>
      <c r="M105" s="383"/>
      <c r="N105" s="397" t="s">
        <v>2714</v>
      </c>
      <c r="O105" s="386"/>
      <c r="P105" s="386"/>
      <c r="Q105" s="386"/>
      <c r="R105" s="386">
        <v>0</v>
      </c>
      <c r="S105" s="387"/>
      <c r="T105" s="388">
        <v>0</v>
      </c>
      <c r="U105" s="371">
        <f t="shared" si="6"/>
        <v>0</v>
      </c>
      <c r="V105" s="388"/>
      <c r="W105" s="160"/>
      <c r="X105" s="265" t="str">
        <f>G105&amp;"."&amp;H105</f>
        <v>31.22</v>
      </c>
      <c r="Y105" s="264"/>
      <c r="Z105" s="2"/>
    </row>
    <row r="106" spans="1:26" s="81" customFormat="1" ht="36" x14ac:dyDescent="0.35">
      <c r="A106" s="359" t="s">
        <v>1885</v>
      </c>
      <c r="B106" s="393" t="s">
        <v>76</v>
      </c>
      <c r="C106" s="597">
        <v>1</v>
      </c>
      <c r="D106" s="391">
        <v>3</v>
      </c>
      <c r="E106" s="392">
        <v>18</v>
      </c>
      <c r="F106" s="393">
        <v>2029</v>
      </c>
      <c r="G106" s="594">
        <v>31</v>
      </c>
      <c r="H106" s="598">
        <v>32</v>
      </c>
      <c r="I106" s="396" t="s">
        <v>2188</v>
      </c>
      <c r="J106" s="381" t="s">
        <v>2025</v>
      </c>
      <c r="K106" s="382"/>
      <c r="L106" s="382"/>
      <c r="M106" s="383"/>
      <c r="N106" s="397" t="s">
        <v>1960</v>
      </c>
      <c r="O106" s="386"/>
      <c r="P106" s="386"/>
      <c r="Q106" s="386">
        <v>14734047.279999999</v>
      </c>
      <c r="R106" s="386">
        <v>5234099.6500000004</v>
      </c>
      <c r="S106" s="387"/>
      <c r="T106" s="388">
        <v>4691</v>
      </c>
      <c r="U106" s="371">
        <f t="shared" si="6"/>
        <v>-4691</v>
      </c>
      <c r="V106" s="388"/>
      <c r="W106" s="160"/>
      <c r="X106" s="265" t="str">
        <f>G106&amp;"."&amp;H106</f>
        <v>31.32</v>
      </c>
      <c r="Y106" s="264" t="b">
        <f>COUNTIF('Codes SEC'!$B$2:$F$460,X106)&gt;0</f>
        <v>1</v>
      </c>
      <c r="Z106" s="2"/>
    </row>
    <row r="107" spans="1:26" s="81" customFormat="1" ht="48" x14ac:dyDescent="0.35">
      <c r="A107" s="359" t="s">
        <v>1885</v>
      </c>
      <c r="B107" s="393" t="s">
        <v>76</v>
      </c>
      <c r="C107" s="597">
        <v>1</v>
      </c>
      <c r="D107" s="391">
        <v>3</v>
      </c>
      <c r="E107" s="392">
        <v>18</v>
      </c>
      <c r="F107" s="393">
        <v>2029</v>
      </c>
      <c r="G107" s="594">
        <v>33</v>
      </c>
      <c r="H107" s="598">
        <v>0</v>
      </c>
      <c r="I107" s="396" t="s">
        <v>2189</v>
      </c>
      <c r="J107" s="381" t="s">
        <v>2026</v>
      </c>
      <c r="K107" s="382"/>
      <c r="L107" s="382"/>
      <c r="M107" s="383"/>
      <c r="N107" s="397" t="s">
        <v>1961</v>
      </c>
      <c r="O107" s="386"/>
      <c r="P107" s="386"/>
      <c r="Q107" s="386">
        <v>3036.95</v>
      </c>
      <c r="R107" s="386">
        <v>0</v>
      </c>
      <c r="S107" s="387"/>
      <c r="T107" s="388">
        <v>0</v>
      </c>
      <c r="U107" s="371">
        <f t="shared" si="6"/>
        <v>0</v>
      </c>
      <c r="V107" s="388"/>
      <c r="W107" s="160"/>
      <c r="X107" s="265" t="s">
        <v>1746</v>
      </c>
      <c r="Y107" s="264" t="b">
        <f>COUNTIF('Codes SEC'!$B$2:$F$460,X107)&gt;0</f>
        <v>1</v>
      </c>
      <c r="Z107" s="2"/>
    </row>
    <row r="108" spans="1:26" s="81" customFormat="1" ht="48" x14ac:dyDescent="0.35">
      <c r="A108" s="359" t="s">
        <v>1885</v>
      </c>
      <c r="B108" s="393" t="s">
        <v>76</v>
      </c>
      <c r="C108" s="597">
        <v>1</v>
      </c>
      <c r="D108" s="391">
        <v>3</v>
      </c>
      <c r="E108" s="392">
        <v>18</v>
      </c>
      <c r="F108" s="393">
        <v>2029</v>
      </c>
      <c r="G108" s="594">
        <v>41</v>
      </c>
      <c r="H108" s="598">
        <v>40</v>
      </c>
      <c r="I108" s="396">
        <v>94140000</v>
      </c>
      <c r="J108" s="381" t="s">
        <v>2588</v>
      </c>
      <c r="K108" s="382" t="s">
        <v>2519</v>
      </c>
      <c r="L108" s="382" t="s">
        <v>2524</v>
      </c>
      <c r="M108" s="383">
        <v>45197</v>
      </c>
      <c r="N108" s="397" t="s">
        <v>2604</v>
      </c>
      <c r="O108" s="386"/>
      <c r="P108" s="386"/>
      <c r="Q108" s="386"/>
      <c r="R108" s="386">
        <v>0</v>
      </c>
      <c r="S108" s="387"/>
      <c r="T108" s="388">
        <v>0</v>
      </c>
      <c r="U108" s="371">
        <f t="shared" si="6"/>
        <v>0</v>
      </c>
      <c r="V108" s="388"/>
      <c r="W108" s="160"/>
      <c r="X108" s="265" t="str">
        <f t="shared" ref="X108:X113" si="7">G108&amp;"."&amp;H108</f>
        <v>41.40</v>
      </c>
      <c r="Y108" s="264" t="b">
        <f>COUNTIF('Codes SEC'!$B$2:$F$460,X108)&gt;0</f>
        <v>1</v>
      </c>
      <c r="Z108" s="2"/>
    </row>
    <row r="109" spans="1:26" s="81" customFormat="1" ht="36" x14ac:dyDescent="0.35">
      <c r="A109" s="359" t="s">
        <v>1885</v>
      </c>
      <c r="B109" s="393" t="s">
        <v>76</v>
      </c>
      <c r="C109" s="597">
        <v>1</v>
      </c>
      <c r="D109" s="391">
        <v>3</v>
      </c>
      <c r="E109" s="392">
        <v>18</v>
      </c>
      <c r="F109" s="393">
        <v>2029</v>
      </c>
      <c r="G109" s="594">
        <v>43</v>
      </c>
      <c r="H109" s="598">
        <v>16</v>
      </c>
      <c r="I109" s="396">
        <v>94316000</v>
      </c>
      <c r="J109" s="381" t="s">
        <v>2614</v>
      </c>
      <c r="K109" s="382" t="s">
        <v>2519</v>
      </c>
      <c r="L109" s="382" t="s">
        <v>2524</v>
      </c>
      <c r="M109" s="383">
        <v>45266</v>
      </c>
      <c r="N109" s="397" t="s">
        <v>2617</v>
      </c>
      <c r="O109" s="386"/>
      <c r="P109" s="386"/>
      <c r="Q109" s="386"/>
      <c r="R109" s="386">
        <v>0</v>
      </c>
      <c r="S109" s="387"/>
      <c r="T109" s="388">
        <v>0</v>
      </c>
      <c r="U109" s="371">
        <f t="shared" si="6"/>
        <v>0</v>
      </c>
      <c r="V109" s="388"/>
      <c r="W109" s="160"/>
      <c r="X109" s="265" t="str">
        <f t="shared" si="7"/>
        <v>43.16</v>
      </c>
      <c r="Y109" s="264" t="b">
        <f>COUNTIF('Codes SEC'!$B$2:$F$460,X109)&gt;0</f>
        <v>1</v>
      </c>
      <c r="Z109" s="2"/>
    </row>
    <row r="110" spans="1:26" s="81" customFormat="1" ht="48" x14ac:dyDescent="0.35">
      <c r="A110" s="359" t="s">
        <v>1885</v>
      </c>
      <c r="B110" s="393" t="s">
        <v>76</v>
      </c>
      <c r="C110" s="597">
        <v>1</v>
      </c>
      <c r="D110" s="391">
        <v>3</v>
      </c>
      <c r="E110" s="392">
        <v>18</v>
      </c>
      <c r="F110" s="393">
        <v>2029</v>
      </c>
      <c r="G110" s="594">
        <v>45</v>
      </c>
      <c r="H110" s="598">
        <v>24</v>
      </c>
      <c r="I110" s="396" t="s">
        <v>2203</v>
      </c>
      <c r="J110" s="381" t="s">
        <v>2027</v>
      </c>
      <c r="K110" s="382"/>
      <c r="L110" s="382"/>
      <c r="M110" s="383"/>
      <c r="N110" s="397" t="s">
        <v>1962</v>
      </c>
      <c r="O110" s="386"/>
      <c r="P110" s="386"/>
      <c r="Q110" s="386">
        <v>366265.68</v>
      </c>
      <c r="R110" s="386">
        <v>597595.85</v>
      </c>
      <c r="S110" s="387"/>
      <c r="T110" s="388">
        <v>223</v>
      </c>
      <c r="U110" s="371">
        <f t="shared" si="6"/>
        <v>-223</v>
      </c>
      <c r="V110" s="388"/>
      <c r="W110" s="160"/>
      <c r="X110" s="265" t="str">
        <f t="shared" si="7"/>
        <v>45.24</v>
      </c>
      <c r="Y110" s="264" t="b">
        <f>COUNTIF('Codes SEC'!$B$2:$F$460,X110)&gt;0</f>
        <v>1</v>
      </c>
      <c r="Z110" s="2"/>
    </row>
    <row r="111" spans="1:26" s="81" customFormat="1" ht="48" x14ac:dyDescent="0.35">
      <c r="A111" s="359" t="s">
        <v>1885</v>
      </c>
      <c r="B111" s="393" t="s">
        <v>76</v>
      </c>
      <c r="C111" s="597">
        <v>1</v>
      </c>
      <c r="D111" s="391">
        <v>3</v>
      </c>
      <c r="E111" s="392">
        <v>18</v>
      </c>
      <c r="F111" s="393">
        <v>2029</v>
      </c>
      <c r="G111" s="594">
        <v>45</v>
      </c>
      <c r="H111" s="598">
        <v>40</v>
      </c>
      <c r="I111" s="396">
        <v>94540000</v>
      </c>
      <c r="J111" s="381" t="s">
        <v>2587</v>
      </c>
      <c r="K111" s="382" t="s">
        <v>2519</v>
      </c>
      <c r="L111" s="382" t="s">
        <v>2524</v>
      </c>
      <c r="M111" s="383">
        <v>45197</v>
      </c>
      <c r="N111" s="397" t="s">
        <v>2605</v>
      </c>
      <c r="O111" s="386"/>
      <c r="P111" s="386"/>
      <c r="Q111" s="386"/>
      <c r="R111" s="386">
        <v>0</v>
      </c>
      <c r="S111" s="387"/>
      <c r="T111" s="388">
        <v>0</v>
      </c>
      <c r="U111" s="371">
        <f t="shared" si="6"/>
        <v>0</v>
      </c>
      <c r="V111" s="388"/>
      <c r="W111" s="160"/>
      <c r="X111" s="265" t="str">
        <f t="shared" si="7"/>
        <v>45.40</v>
      </c>
      <c r="Y111" s="264" t="b">
        <f>COUNTIF('Codes SEC'!$B$2:$F$460,X111)&gt;0</f>
        <v>1</v>
      </c>
      <c r="Z111" s="2"/>
    </row>
    <row r="112" spans="1:26" s="81" customFormat="1" ht="14.5" x14ac:dyDescent="0.35">
      <c r="A112" s="359" t="s">
        <v>1885</v>
      </c>
      <c r="B112" s="359" t="s">
        <v>75</v>
      </c>
      <c r="C112" s="471">
        <v>1</v>
      </c>
      <c r="D112" s="357">
        <v>3</v>
      </c>
      <c r="E112" s="358">
        <v>19</v>
      </c>
      <c r="F112" s="359">
        <v>1000</v>
      </c>
      <c r="G112" s="360">
        <v>21</v>
      </c>
      <c r="H112" s="361">
        <v>10</v>
      </c>
      <c r="I112" s="362" t="s">
        <v>2233</v>
      </c>
      <c r="J112" s="399" t="s">
        <v>2119</v>
      </c>
      <c r="K112" s="400"/>
      <c r="L112" s="400"/>
      <c r="M112" s="401"/>
      <c r="N112" s="366" t="s">
        <v>124</v>
      </c>
      <c r="O112" s="368">
        <v>0</v>
      </c>
      <c r="P112" s="368">
        <v>0</v>
      </c>
      <c r="Q112" s="368">
        <v>0</v>
      </c>
      <c r="R112" s="368">
        <v>0</v>
      </c>
      <c r="S112" s="369"/>
      <c r="T112" s="370">
        <v>0</v>
      </c>
      <c r="U112" s="404">
        <f t="shared" si="6"/>
        <v>0</v>
      </c>
      <c r="V112" s="370"/>
      <c r="W112" s="160"/>
      <c r="X112" s="265" t="str">
        <f t="shared" si="7"/>
        <v>21.10</v>
      </c>
      <c r="Y112" s="264" t="b">
        <f>COUNTIF('Codes SEC'!$B$2:$F$460,X112)&gt;0</f>
        <v>1</v>
      </c>
      <c r="Z112" s="2"/>
    </row>
    <row r="113" spans="1:26" s="81" customFormat="1" ht="14.5" x14ac:dyDescent="0.35">
      <c r="A113" s="599" t="s">
        <v>1885</v>
      </c>
      <c r="B113" s="599"/>
      <c r="C113" s="600">
        <v>1</v>
      </c>
      <c r="D113" s="584">
        <v>3</v>
      </c>
      <c r="E113" s="601" t="s">
        <v>64</v>
      </c>
      <c r="F113" s="359">
        <v>1000</v>
      </c>
      <c r="G113" s="360">
        <v>46</v>
      </c>
      <c r="H113" s="361">
        <v>40</v>
      </c>
      <c r="I113" s="362" t="s">
        <v>2180</v>
      </c>
      <c r="J113" s="416" t="s">
        <v>2252</v>
      </c>
      <c r="K113" s="424"/>
      <c r="L113" s="424"/>
      <c r="M113" s="425"/>
      <c r="N113" s="366" t="s">
        <v>1888</v>
      </c>
      <c r="O113" s="496"/>
      <c r="P113" s="496"/>
      <c r="Q113" s="496">
        <v>0</v>
      </c>
      <c r="R113" s="496">
        <v>0</v>
      </c>
      <c r="S113" s="602"/>
      <c r="T113" s="370">
        <v>8000</v>
      </c>
      <c r="U113" s="371">
        <f t="shared" si="6"/>
        <v>-8000</v>
      </c>
      <c r="V113" s="370"/>
      <c r="W113" s="320"/>
      <c r="X113" s="265" t="str">
        <f t="shared" si="7"/>
        <v>46.40</v>
      </c>
      <c r="Y113" s="264" t="b">
        <f>COUNTIF('Codes SEC'!$B$2:$F$460,X113)&gt;0</f>
        <v>1</v>
      </c>
      <c r="Z113" s="2"/>
    </row>
    <row r="114" spans="1:26" ht="14.5" customHeight="1" x14ac:dyDescent="0.35">
      <c r="A114" s="355" t="s">
        <v>1885</v>
      </c>
      <c r="B114" s="355" t="s">
        <v>75</v>
      </c>
      <c r="C114" s="356">
        <v>1</v>
      </c>
      <c r="D114" s="357">
        <v>3</v>
      </c>
      <c r="E114" s="442" t="s">
        <v>64</v>
      </c>
      <c r="F114" s="359">
        <v>1000</v>
      </c>
      <c r="G114" s="360">
        <v>46</v>
      </c>
      <c r="H114" s="398">
        <v>40</v>
      </c>
      <c r="I114" s="362">
        <v>94640000</v>
      </c>
      <c r="J114" s="399" t="s">
        <v>2760</v>
      </c>
      <c r="K114" s="400"/>
      <c r="L114" s="400"/>
      <c r="M114" s="401"/>
      <c r="N114" s="366" t="s">
        <v>2792</v>
      </c>
      <c r="O114" s="402"/>
      <c r="P114" s="402"/>
      <c r="Q114" s="402"/>
      <c r="R114" s="402"/>
      <c r="S114" s="403"/>
      <c r="T114" s="370">
        <v>4000</v>
      </c>
      <c r="U114" s="404">
        <f t="shared" si="6"/>
        <v>-4000</v>
      </c>
      <c r="V114" s="370"/>
      <c r="W114" s="160"/>
      <c r="X114" s="265"/>
      <c r="Y114" s="264"/>
      <c r="Z114" s="2"/>
    </row>
    <row r="115" spans="1:26" ht="14.15" customHeight="1" x14ac:dyDescent="0.35">
      <c r="A115" s="355" t="s">
        <v>1885</v>
      </c>
      <c r="B115" s="355" t="s">
        <v>75</v>
      </c>
      <c r="C115" s="356">
        <v>2</v>
      </c>
      <c r="D115" s="357">
        <v>1</v>
      </c>
      <c r="E115" s="358">
        <v>19</v>
      </c>
      <c r="F115" s="359">
        <v>1000</v>
      </c>
      <c r="G115" s="360">
        <v>56</v>
      </c>
      <c r="H115" s="398">
        <v>50</v>
      </c>
      <c r="I115" s="362" t="s">
        <v>2234</v>
      </c>
      <c r="J115" s="399" t="s">
        <v>2120</v>
      </c>
      <c r="K115" s="400"/>
      <c r="L115" s="400"/>
      <c r="M115" s="401"/>
      <c r="N115" s="366" t="s">
        <v>45</v>
      </c>
      <c r="O115" s="402">
        <v>694674997.13000011</v>
      </c>
      <c r="P115" s="402">
        <v>853267006.94999993</v>
      </c>
      <c r="Q115" s="402">
        <v>830836141.09000003</v>
      </c>
      <c r="R115" s="402">
        <v>753994181.05999994</v>
      </c>
      <c r="S115" s="403"/>
      <c r="T115" s="370">
        <v>874163</v>
      </c>
      <c r="U115" s="404">
        <f t="shared" si="6"/>
        <v>-874163</v>
      </c>
      <c r="V115" s="370"/>
      <c r="W115" s="160"/>
      <c r="X115" s="265" t="str">
        <f t="shared" ref="X115:X132" si="8">G115&amp;"."&amp;H115</f>
        <v>56.50</v>
      </c>
      <c r="Y115" s="264" t="b">
        <f>COUNTIF('Codes SEC'!$B$2:$F$460,X115)&gt;0</f>
        <v>1</v>
      </c>
      <c r="Z115" s="2"/>
    </row>
    <row r="116" spans="1:26" s="81" customFormat="1" ht="14.5" x14ac:dyDescent="0.35">
      <c r="A116" s="354" t="s">
        <v>1885</v>
      </c>
      <c r="B116" s="354" t="s">
        <v>23</v>
      </c>
      <c r="C116" s="583">
        <v>2</v>
      </c>
      <c r="D116" s="584">
        <v>2</v>
      </c>
      <c r="E116" s="585">
        <v>10</v>
      </c>
      <c r="F116" s="359">
        <v>1000</v>
      </c>
      <c r="G116" s="360">
        <v>59</v>
      </c>
      <c r="H116" s="398">
        <v>11</v>
      </c>
      <c r="I116" s="362" t="s">
        <v>2181</v>
      </c>
      <c r="J116" s="416" t="s">
        <v>2253</v>
      </c>
      <c r="K116" s="424"/>
      <c r="L116" s="424"/>
      <c r="M116" s="425"/>
      <c r="N116" s="366" t="s">
        <v>1889</v>
      </c>
      <c r="O116" s="581"/>
      <c r="P116" s="368"/>
      <c r="Q116" s="368">
        <v>0</v>
      </c>
      <c r="R116" s="368">
        <v>0</v>
      </c>
      <c r="S116" s="369"/>
      <c r="T116" s="370">
        <v>460000</v>
      </c>
      <c r="U116" s="582">
        <f t="shared" si="6"/>
        <v>-460000</v>
      </c>
      <c r="V116" s="428"/>
      <c r="W116" s="161"/>
      <c r="X116" s="265" t="str">
        <f t="shared" si="8"/>
        <v>59.11</v>
      </c>
      <c r="Y116" s="264" t="b">
        <f>COUNTIF('Codes SEC'!$B$2:$F$460,X116)&gt;0</f>
        <v>1</v>
      </c>
      <c r="Z116" s="2"/>
    </row>
    <row r="117" spans="1:26" s="81" customFormat="1" ht="14.5" x14ac:dyDescent="0.35">
      <c r="A117" s="372" t="s">
        <v>1885</v>
      </c>
      <c r="B117" s="372" t="s">
        <v>23</v>
      </c>
      <c r="C117" s="603">
        <v>2</v>
      </c>
      <c r="D117" s="604">
        <v>2</v>
      </c>
      <c r="E117" s="605">
        <v>10</v>
      </c>
      <c r="F117" s="359">
        <v>1000</v>
      </c>
      <c r="G117" s="413">
        <v>59</v>
      </c>
      <c r="H117" s="548">
        <v>11</v>
      </c>
      <c r="I117" s="362">
        <v>95911000</v>
      </c>
      <c r="J117" s="416" t="s">
        <v>2344</v>
      </c>
      <c r="K117" s="606"/>
      <c r="L117" s="606"/>
      <c r="M117" s="425"/>
      <c r="N117" s="417" t="s">
        <v>2345</v>
      </c>
      <c r="O117" s="581"/>
      <c r="P117" s="368"/>
      <c r="Q117" s="368">
        <v>4911000</v>
      </c>
      <c r="R117" s="368">
        <v>83257179.040000007</v>
      </c>
      <c r="S117" s="369"/>
      <c r="T117" s="370">
        <v>0</v>
      </c>
      <c r="U117" s="582">
        <f t="shared" si="6"/>
        <v>0</v>
      </c>
      <c r="V117" s="428"/>
      <c r="W117" s="161"/>
      <c r="X117" s="265" t="str">
        <f t="shared" si="8"/>
        <v>59.11</v>
      </c>
      <c r="Y117" s="264" t="b">
        <f>COUNTIF('Codes SEC'!$B$2:$F$460,X117)&gt;0</f>
        <v>1</v>
      </c>
      <c r="Z117" s="2"/>
    </row>
    <row r="118" spans="1:26" s="81" customFormat="1" ht="14.5" x14ac:dyDescent="0.35">
      <c r="A118" s="372" t="s">
        <v>1885</v>
      </c>
      <c r="B118" s="372" t="s">
        <v>23</v>
      </c>
      <c r="C118" s="603">
        <v>2</v>
      </c>
      <c r="D118" s="604">
        <v>2</v>
      </c>
      <c r="E118" s="605">
        <v>10</v>
      </c>
      <c r="F118" s="359">
        <v>1000</v>
      </c>
      <c r="G118" s="413">
        <v>59</v>
      </c>
      <c r="H118" s="548">
        <v>11</v>
      </c>
      <c r="I118" s="362">
        <v>95911000</v>
      </c>
      <c r="J118" s="416" t="s">
        <v>2585</v>
      </c>
      <c r="K118" s="606"/>
      <c r="L118" s="606"/>
      <c r="M118" s="425"/>
      <c r="N118" s="417" t="s">
        <v>2563</v>
      </c>
      <c r="O118" s="581"/>
      <c r="P118" s="368"/>
      <c r="Q118" s="368"/>
      <c r="R118" s="368">
        <v>0</v>
      </c>
      <c r="S118" s="369"/>
      <c r="T118" s="370">
        <v>54800</v>
      </c>
      <c r="U118" s="582">
        <f t="shared" si="6"/>
        <v>-54800</v>
      </c>
      <c r="V118" s="428"/>
      <c r="W118" s="161"/>
      <c r="X118" s="265" t="str">
        <f t="shared" si="8"/>
        <v>59.11</v>
      </c>
      <c r="Y118" s="264" t="b">
        <f>COUNTIF('Codes SEC'!$B$2:$F$460,X118)&gt;0</f>
        <v>1</v>
      </c>
      <c r="Z118" s="2"/>
    </row>
    <row r="119" spans="1:26" s="81" customFormat="1" ht="14.5" x14ac:dyDescent="0.35">
      <c r="A119" s="354" t="s">
        <v>1885</v>
      </c>
      <c r="B119" s="354" t="s">
        <v>23</v>
      </c>
      <c r="C119" s="583">
        <v>2</v>
      </c>
      <c r="D119" s="584">
        <v>2</v>
      </c>
      <c r="E119" s="585">
        <v>10</v>
      </c>
      <c r="F119" s="359">
        <v>1000</v>
      </c>
      <c r="G119" s="360">
        <v>88</v>
      </c>
      <c r="H119" s="398">
        <v>17</v>
      </c>
      <c r="I119" s="362" t="s">
        <v>2182</v>
      </c>
      <c r="J119" s="416" t="s">
        <v>2254</v>
      </c>
      <c r="K119" s="424"/>
      <c r="L119" s="424"/>
      <c r="M119" s="425"/>
      <c r="N119" s="366" t="s">
        <v>1890</v>
      </c>
      <c r="O119" s="581"/>
      <c r="P119" s="368"/>
      <c r="Q119" s="368">
        <v>0</v>
      </c>
      <c r="R119" s="368">
        <v>0</v>
      </c>
      <c r="S119" s="369"/>
      <c r="T119" s="370">
        <v>460000</v>
      </c>
      <c r="U119" s="582">
        <f t="shared" si="6"/>
        <v>-460000</v>
      </c>
      <c r="V119" s="428"/>
      <c r="W119" s="161"/>
      <c r="X119" s="265" t="str">
        <f t="shared" si="8"/>
        <v>88.17</v>
      </c>
      <c r="Y119" s="264" t="b">
        <f>COUNTIF('Codes SEC'!$B$2:$F$460,X119)&gt;0</f>
        <v>1</v>
      </c>
      <c r="Z119" s="2"/>
    </row>
    <row r="120" spans="1:26" s="81" customFormat="1" ht="14.5" x14ac:dyDescent="0.35">
      <c r="A120" s="354" t="s">
        <v>1885</v>
      </c>
      <c r="B120" s="354" t="s">
        <v>23</v>
      </c>
      <c r="C120" s="583">
        <v>2</v>
      </c>
      <c r="D120" s="584">
        <v>2</v>
      </c>
      <c r="E120" s="585">
        <v>10</v>
      </c>
      <c r="F120" s="359">
        <v>1000</v>
      </c>
      <c r="G120" s="360">
        <v>88</v>
      </c>
      <c r="H120" s="398">
        <v>17</v>
      </c>
      <c r="I120" s="362">
        <v>98817000</v>
      </c>
      <c r="J120" s="416" t="s">
        <v>2525</v>
      </c>
      <c r="K120" s="424"/>
      <c r="L120" s="424"/>
      <c r="M120" s="425"/>
      <c r="N120" s="366" t="s">
        <v>2562</v>
      </c>
      <c r="O120" s="581"/>
      <c r="P120" s="368"/>
      <c r="Q120" s="368"/>
      <c r="R120" s="368">
        <v>0</v>
      </c>
      <c r="S120" s="369"/>
      <c r="T120" s="370">
        <v>54800</v>
      </c>
      <c r="U120" s="582">
        <f t="shared" si="6"/>
        <v>-54800</v>
      </c>
      <c r="V120" s="428"/>
      <c r="W120" s="161"/>
      <c r="X120" s="265" t="str">
        <f t="shared" si="8"/>
        <v>88.17</v>
      </c>
      <c r="Y120" s="264" t="b">
        <f>COUNTIF('Codes SEC'!$B$2:$F$460,X120)&gt;0</f>
        <v>1</v>
      </c>
      <c r="Z120" s="2"/>
    </row>
    <row r="121" spans="1:26" ht="14.5" x14ac:dyDescent="0.35">
      <c r="A121" s="355" t="s">
        <v>1885</v>
      </c>
      <c r="B121" s="355" t="s">
        <v>75</v>
      </c>
      <c r="C121" s="356">
        <v>2</v>
      </c>
      <c r="D121" s="357">
        <v>2</v>
      </c>
      <c r="E121" s="358">
        <v>19</v>
      </c>
      <c r="F121" s="359">
        <v>1000</v>
      </c>
      <c r="G121" s="360">
        <v>51</v>
      </c>
      <c r="H121" s="398">
        <v>12</v>
      </c>
      <c r="I121" s="362" t="s">
        <v>2194</v>
      </c>
      <c r="J121" s="399" t="s">
        <v>2123</v>
      </c>
      <c r="K121" s="400"/>
      <c r="L121" s="400"/>
      <c r="M121" s="401"/>
      <c r="N121" s="366" t="s">
        <v>2638</v>
      </c>
      <c r="O121" s="368">
        <v>706597.52999999991</v>
      </c>
      <c r="P121" s="368">
        <v>913686.38000000012</v>
      </c>
      <c r="Q121" s="368">
        <v>1504077.89</v>
      </c>
      <c r="R121" s="368">
        <v>19544.330000000002</v>
      </c>
      <c r="S121" s="369"/>
      <c r="T121" s="370">
        <v>500</v>
      </c>
      <c r="U121" s="404">
        <f t="shared" si="6"/>
        <v>-500</v>
      </c>
      <c r="V121" s="370"/>
      <c r="W121" s="160"/>
      <c r="X121" s="265" t="str">
        <f t="shared" si="8"/>
        <v>51.12</v>
      </c>
      <c r="Y121" s="264" t="b">
        <f>COUNTIF('Codes SEC'!$B$2:$F$460,X121)&gt;0</f>
        <v>1</v>
      </c>
      <c r="Z121" s="2"/>
    </row>
    <row r="122" spans="1:26" s="81" customFormat="1" ht="14.5" customHeight="1" x14ac:dyDescent="0.35">
      <c r="A122" s="355" t="s">
        <v>1885</v>
      </c>
      <c r="B122" s="355" t="s">
        <v>75</v>
      </c>
      <c r="C122" s="356">
        <v>2</v>
      </c>
      <c r="D122" s="357">
        <v>2</v>
      </c>
      <c r="E122" s="358">
        <v>19</v>
      </c>
      <c r="F122" s="359">
        <v>1000</v>
      </c>
      <c r="G122" s="360">
        <v>52</v>
      </c>
      <c r="H122" s="398">
        <v>10</v>
      </c>
      <c r="I122" s="362" t="s">
        <v>2236</v>
      </c>
      <c r="J122" s="547" t="s">
        <v>2317</v>
      </c>
      <c r="K122" s="440"/>
      <c r="L122" s="440"/>
      <c r="M122" s="441"/>
      <c r="N122" s="366" t="s">
        <v>2639</v>
      </c>
      <c r="O122" s="368"/>
      <c r="P122" s="368"/>
      <c r="Q122" s="368">
        <v>0</v>
      </c>
      <c r="R122" s="368">
        <v>0</v>
      </c>
      <c r="S122" s="369"/>
      <c r="T122" s="370">
        <v>5000</v>
      </c>
      <c r="U122" s="404">
        <f t="shared" si="6"/>
        <v>-5000</v>
      </c>
      <c r="V122" s="370"/>
      <c r="W122" s="160"/>
      <c r="X122" s="265" t="str">
        <f t="shared" si="8"/>
        <v>52.10</v>
      </c>
      <c r="Y122" s="264" t="b">
        <f>COUNTIF('Codes SEC'!$B$2:$F$460,X122)&gt;0</f>
        <v>1</v>
      </c>
      <c r="Z122" s="2"/>
    </row>
    <row r="123" spans="1:26" s="81" customFormat="1" ht="14.5" x14ac:dyDescent="0.35">
      <c r="A123" s="355" t="s">
        <v>1885</v>
      </c>
      <c r="B123" s="355" t="s">
        <v>75</v>
      </c>
      <c r="C123" s="356">
        <v>2</v>
      </c>
      <c r="D123" s="357">
        <v>2</v>
      </c>
      <c r="E123" s="358">
        <v>19</v>
      </c>
      <c r="F123" s="359">
        <v>1000</v>
      </c>
      <c r="G123" s="360">
        <v>53</v>
      </c>
      <c r="H123" s="398">
        <v>10</v>
      </c>
      <c r="I123" s="362" t="s">
        <v>2222</v>
      </c>
      <c r="J123" s="547" t="s">
        <v>2318</v>
      </c>
      <c r="K123" s="440"/>
      <c r="L123" s="440"/>
      <c r="M123" s="441"/>
      <c r="N123" s="366" t="s">
        <v>2643</v>
      </c>
      <c r="O123" s="368"/>
      <c r="P123" s="368"/>
      <c r="Q123" s="368">
        <v>1500</v>
      </c>
      <c r="R123" s="368">
        <v>0</v>
      </c>
      <c r="S123" s="369"/>
      <c r="T123" s="370">
        <v>0</v>
      </c>
      <c r="U123" s="404">
        <f t="shared" si="6"/>
        <v>0</v>
      </c>
      <c r="V123" s="370"/>
      <c r="W123" s="160"/>
      <c r="X123" s="265" t="str">
        <f t="shared" si="8"/>
        <v>53.10</v>
      </c>
      <c r="Y123" s="264" t="b">
        <f>COUNTIF('Codes SEC'!$B$2:$F$460,X123)&gt;0</f>
        <v>1</v>
      </c>
      <c r="Z123" s="2"/>
    </row>
    <row r="124" spans="1:26" s="81" customFormat="1" ht="14.5" x14ac:dyDescent="0.35">
      <c r="A124" s="355" t="s">
        <v>1885</v>
      </c>
      <c r="B124" s="355" t="s">
        <v>75</v>
      </c>
      <c r="C124" s="356">
        <v>2</v>
      </c>
      <c r="D124" s="357">
        <v>2</v>
      </c>
      <c r="E124" s="358">
        <v>19</v>
      </c>
      <c r="F124" s="359">
        <v>1000</v>
      </c>
      <c r="G124" s="360">
        <v>54</v>
      </c>
      <c r="H124" s="398">
        <v>11</v>
      </c>
      <c r="I124" s="362">
        <v>95411000</v>
      </c>
      <c r="J124" s="399" t="s">
        <v>2663</v>
      </c>
      <c r="K124" s="440" t="s">
        <v>2519</v>
      </c>
      <c r="L124" s="440" t="s">
        <v>2625</v>
      </c>
      <c r="M124" s="441">
        <v>45385</v>
      </c>
      <c r="N124" s="366" t="s">
        <v>2662</v>
      </c>
      <c r="O124" s="368"/>
      <c r="P124" s="368"/>
      <c r="Q124" s="368"/>
      <c r="R124" s="368"/>
      <c r="S124" s="369"/>
      <c r="T124" s="370">
        <v>0</v>
      </c>
      <c r="U124" s="404">
        <f t="shared" si="6"/>
        <v>0</v>
      </c>
      <c r="V124" s="370"/>
      <c r="W124" s="160"/>
      <c r="X124" s="265" t="str">
        <f t="shared" si="8"/>
        <v>54.11</v>
      </c>
      <c r="Y124" s="264" t="b">
        <f>COUNTIF('Codes SEC'!$B$2:$F$460,X124)&gt;0</f>
        <v>1</v>
      </c>
      <c r="Z124" s="2"/>
    </row>
    <row r="125" spans="1:26" ht="14.15" customHeight="1" x14ac:dyDescent="0.35">
      <c r="A125" s="355" t="s">
        <v>1885</v>
      </c>
      <c r="B125" s="355" t="s">
        <v>75</v>
      </c>
      <c r="C125" s="356">
        <v>2</v>
      </c>
      <c r="D125" s="357">
        <v>2</v>
      </c>
      <c r="E125" s="358">
        <v>19</v>
      </c>
      <c r="F125" s="359">
        <v>1000</v>
      </c>
      <c r="G125" s="360">
        <v>57</v>
      </c>
      <c r="H125" s="398">
        <v>20</v>
      </c>
      <c r="I125" s="362" t="s">
        <v>2237</v>
      </c>
      <c r="J125" s="399" t="s">
        <v>2124</v>
      </c>
      <c r="K125" s="400"/>
      <c r="L125" s="400"/>
      <c r="M125" s="401"/>
      <c r="N125" s="366" t="s">
        <v>2341</v>
      </c>
      <c r="O125" s="368">
        <v>0</v>
      </c>
      <c r="P125" s="368">
        <v>8359.61</v>
      </c>
      <c r="Q125" s="368">
        <v>1257429.3500000001</v>
      </c>
      <c r="R125" s="368">
        <v>2252451.87</v>
      </c>
      <c r="S125" s="369"/>
      <c r="T125" s="370">
        <v>1500</v>
      </c>
      <c r="U125" s="404">
        <f t="shared" si="6"/>
        <v>-1500</v>
      </c>
      <c r="V125" s="370"/>
      <c r="W125" s="160"/>
      <c r="X125" s="265" t="str">
        <f t="shared" si="8"/>
        <v>57.20</v>
      </c>
      <c r="Y125" s="264" t="b">
        <f>COUNTIF('Codes SEC'!$B$2:$F$460,X125)&gt;0</f>
        <v>1</v>
      </c>
      <c r="Z125" s="2"/>
    </row>
    <row r="126" spans="1:26" s="81" customFormat="1" ht="14.5" x14ac:dyDescent="0.35">
      <c r="A126" s="355" t="s">
        <v>1885</v>
      </c>
      <c r="B126" s="355" t="s">
        <v>75</v>
      </c>
      <c r="C126" s="356">
        <v>2</v>
      </c>
      <c r="D126" s="357">
        <v>2</v>
      </c>
      <c r="E126" s="358">
        <v>19</v>
      </c>
      <c r="F126" s="359">
        <v>1000</v>
      </c>
      <c r="G126" s="360">
        <v>58</v>
      </c>
      <c r="H126" s="398">
        <v>20</v>
      </c>
      <c r="I126" s="362" t="s">
        <v>2238</v>
      </c>
      <c r="J126" s="547" t="s">
        <v>2320</v>
      </c>
      <c r="K126" s="440"/>
      <c r="L126" s="440"/>
      <c r="M126" s="441"/>
      <c r="N126" s="366" t="s">
        <v>1904</v>
      </c>
      <c r="O126" s="368"/>
      <c r="P126" s="368"/>
      <c r="Q126" s="368">
        <v>0</v>
      </c>
      <c r="R126" s="368">
        <v>0</v>
      </c>
      <c r="S126" s="369"/>
      <c r="T126" s="370">
        <v>0</v>
      </c>
      <c r="U126" s="404">
        <f t="shared" si="6"/>
        <v>0</v>
      </c>
      <c r="V126" s="370"/>
      <c r="W126" s="160"/>
      <c r="X126" s="265" t="str">
        <f t="shared" si="8"/>
        <v>58.20</v>
      </c>
      <c r="Y126" s="264" t="b">
        <f>COUNTIF('Codes SEC'!$B$2:$F$460,X126)&gt;0</f>
        <v>1</v>
      </c>
      <c r="Z126" s="2"/>
    </row>
    <row r="127" spans="1:26" s="81" customFormat="1" ht="14.15" customHeight="1" x14ac:dyDescent="0.35">
      <c r="A127" s="355" t="s">
        <v>1885</v>
      </c>
      <c r="B127" s="355" t="s">
        <v>75</v>
      </c>
      <c r="C127" s="356">
        <v>2</v>
      </c>
      <c r="D127" s="357">
        <v>2</v>
      </c>
      <c r="E127" s="358">
        <v>19</v>
      </c>
      <c r="F127" s="359">
        <v>1000</v>
      </c>
      <c r="G127" s="360">
        <v>61</v>
      </c>
      <c r="H127" s="398">
        <v>41</v>
      </c>
      <c r="I127" s="362">
        <v>96141000</v>
      </c>
      <c r="J127" s="547" t="s">
        <v>2546</v>
      </c>
      <c r="K127" s="440" t="s">
        <v>2519</v>
      </c>
      <c r="L127" s="440" t="s">
        <v>2524</v>
      </c>
      <c r="M127" s="441">
        <v>45091</v>
      </c>
      <c r="N127" s="366" t="s">
        <v>2573</v>
      </c>
      <c r="O127" s="402"/>
      <c r="P127" s="402"/>
      <c r="Q127" s="402"/>
      <c r="R127" s="402">
        <v>2133400</v>
      </c>
      <c r="S127" s="403"/>
      <c r="T127" s="370">
        <v>0</v>
      </c>
      <c r="U127" s="404">
        <f t="shared" si="6"/>
        <v>0</v>
      </c>
      <c r="V127" s="370"/>
      <c r="W127" s="160"/>
      <c r="X127" s="265" t="str">
        <f t="shared" si="8"/>
        <v>61.41</v>
      </c>
      <c r="Y127" s="264" t="b">
        <f>COUNTIF('Codes SEC'!$B$2:$F$460,X127)&gt;0</f>
        <v>1</v>
      </c>
      <c r="Z127" s="2"/>
    </row>
    <row r="128" spans="1:26" s="81" customFormat="1" ht="14.5" x14ac:dyDescent="0.35">
      <c r="A128" s="355" t="s">
        <v>1885</v>
      </c>
      <c r="B128" s="355" t="s">
        <v>75</v>
      </c>
      <c r="C128" s="356">
        <v>2</v>
      </c>
      <c r="D128" s="357">
        <v>2</v>
      </c>
      <c r="E128" s="358">
        <v>19</v>
      </c>
      <c r="F128" s="359">
        <v>1000</v>
      </c>
      <c r="G128" s="360">
        <v>63</v>
      </c>
      <c r="H128" s="398">
        <v>21</v>
      </c>
      <c r="I128" s="362" t="s">
        <v>2193</v>
      </c>
      <c r="J128" s="547" t="s">
        <v>2319</v>
      </c>
      <c r="K128" s="440"/>
      <c r="L128" s="440"/>
      <c r="M128" s="441"/>
      <c r="N128" s="366" t="s">
        <v>2644</v>
      </c>
      <c r="O128" s="368"/>
      <c r="P128" s="368"/>
      <c r="Q128" s="368">
        <v>0</v>
      </c>
      <c r="R128" s="368">
        <v>682964.18</v>
      </c>
      <c r="S128" s="369"/>
      <c r="T128" s="370">
        <v>0</v>
      </c>
      <c r="U128" s="404">
        <f t="shared" si="6"/>
        <v>0</v>
      </c>
      <c r="V128" s="370"/>
      <c r="W128" s="160"/>
      <c r="X128" s="265" t="str">
        <f t="shared" si="8"/>
        <v>63.21</v>
      </c>
      <c r="Y128" s="264" t="b">
        <f>COUNTIF('Codes SEC'!$B$2:$F$460,X128)&gt;0</f>
        <v>1</v>
      </c>
      <c r="Z128" s="2"/>
    </row>
    <row r="129" spans="1:26" s="81" customFormat="1" ht="14.15" customHeight="1" x14ac:dyDescent="0.35">
      <c r="A129" s="355" t="s">
        <v>1885</v>
      </c>
      <c r="B129" s="355" t="s">
        <v>75</v>
      </c>
      <c r="C129" s="356">
        <v>2</v>
      </c>
      <c r="D129" s="357">
        <v>2</v>
      </c>
      <c r="E129" s="358">
        <v>19</v>
      </c>
      <c r="F129" s="359">
        <v>1000</v>
      </c>
      <c r="G129" s="360">
        <v>65</v>
      </c>
      <c r="H129" s="398">
        <v>24</v>
      </c>
      <c r="I129" s="362">
        <v>96524000</v>
      </c>
      <c r="J129" s="547" t="s">
        <v>2547</v>
      </c>
      <c r="K129" s="440" t="s">
        <v>2519</v>
      </c>
      <c r="L129" s="440" t="s">
        <v>2524</v>
      </c>
      <c r="M129" s="441">
        <v>45091</v>
      </c>
      <c r="N129" s="366" t="s">
        <v>2574</v>
      </c>
      <c r="O129" s="402"/>
      <c r="P129" s="402"/>
      <c r="Q129" s="402"/>
      <c r="R129" s="402">
        <v>0</v>
      </c>
      <c r="S129" s="403"/>
      <c r="T129" s="370">
        <v>0</v>
      </c>
      <c r="U129" s="404">
        <f t="shared" si="6"/>
        <v>0</v>
      </c>
      <c r="V129" s="370"/>
      <c r="W129" s="160"/>
      <c r="X129" s="265" t="str">
        <f t="shared" si="8"/>
        <v>65.24</v>
      </c>
      <c r="Y129" s="264" t="b">
        <f>COUNTIF('Codes SEC'!$B$2:$F$460,X129)&gt;0</f>
        <v>1</v>
      </c>
      <c r="Z129" s="2"/>
    </row>
    <row r="130" spans="1:26" s="81" customFormat="1" ht="14.5" x14ac:dyDescent="0.35">
      <c r="A130" s="355" t="s">
        <v>1885</v>
      </c>
      <c r="B130" s="355" t="s">
        <v>75</v>
      </c>
      <c r="C130" s="356">
        <v>2</v>
      </c>
      <c r="D130" s="357">
        <v>2</v>
      </c>
      <c r="E130" s="358">
        <v>19</v>
      </c>
      <c r="F130" s="359">
        <v>1000</v>
      </c>
      <c r="G130" s="360">
        <v>68</v>
      </c>
      <c r="H130" s="398">
        <v>21</v>
      </c>
      <c r="I130" s="362" t="s">
        <v>2239</v>
      </c>
      <c r="J130" s="547" t="s">
        <v>2321</v>
      </c>
      <c r="K130" s="440"/>
      <c r="L130" s="440"/>
      <c r="M130" s="441"/>
      <c r="N130" s="366" t="s">
        <v>2483</v>
      </c>
      <c r="O130" s="368"/>
      <c r="P130" s="368"/>
      <c r="Q130" s="368">
        <v>0</v>
      </c>
      <c r="R130" s="368">
        <v>0</v>
      </c>
      <c r="S130" s="369"/>
      <c r="T130" s="370">
        <v>50</v>
      </c>
      <c r="U130" s="404">
        <f t="shared" si="6"/>
        <v>-50</v>
      </c>
      <c r="V130" s="370"/>
      <c r="W130" s="160"/>
      <c r="X130" s="265" t="str">
        <f t="shared" si="8"/>
        <v>68.21</v>
      </c>
      <c r="Y130" s="264" t="b">
        <f>COUNTIF('Codes SEC'!$B$2:$F$460,X130)&gt;0</f>
        <v>1</v>
      </c>
      <c r="Z130" s="2"/>
    </row>
    <row r="131" spans="1:26" s="81" customFormat="1" ht="14.5" x14ac:dyDescent="0.35">
      <c r="A131" s="355" t="s">
        <v>1885</v>
      </c>
      <c r="B131" s="355" t="s">
        <v>75</v>
      </c>
      <c r="C131" s="356">
        <v>2</v>
      </c>
      <c r="D131" s="357">
        <v>2</v>
      </c>
      <c r="E131" s="358">
        <v>19</v>
      </c>
      <c r="F131" s="359">
        <v>1000</v>
      </c>
      <c r="G131" s="360">
        <v>71</v>
      </c>
      <c r="H131" s="398">
        <v>11</v>
      </c>
      <c r="I131" s="362">
        <v>97111000</v>
      </c>
      <c r="J131" s="547" t="s">
        <v>2300</v>
      </c>
      <c r="K131" s="440"/>
      <c r="L131" s="440"/>
      <c r="M131" s="441"/>
      <c r="N131" s="366" t="s">
        <v>1902</v>
      </c>
      <c r="O131" s="402"/>
      <c r="P131" s="402"/>
      <c r="Q131" s="402">
        <v>0</v>
      </c>
      <c r="R131" s="402">
        <v>0</v>
      </c>
      <c r="S131" s="403"/>
      <c r="T131" s="370">
        <v>0</v>
      </c>
      <c r="U131" s="404">
        <f t="shared" si="6"/>
        <v>0</v>
      </c>
      <c r="V131" s="370"/>
      <c r="W131" s="160"/>
      <c r="X131" s="265" t="str">
        <f t="shared" si="8"/>
        <v>71.11</v>
      </c>
      <c r="Y131" s="264" t="b">
        <f>COUNTIF('Codes SEC'!$B$2:$F$460,X131)&gt;0</f>
        <v>1</v>
      </c>
      <c r="Z131" s="2"/>
    </row>
    <row r="132" spans="1:26" s="81" customFormat="1" ht="14.15" customHeight="1" x14ac:dyDescent="0.35">
      <c r="A132" s="355" t="s">
        <v>1885</v>
      </c>
      <c r="B132" s="355" t="s">
        <v>75</v>
      </c>
      <c r="C132" s="356">
        <v>2</v>
      </c>
      <c r="D132" s="357">
        <v>2</v>
      </c>
      <c r="E132" s="358">
        <v>19</v>
      </c>
      <c r="F132" s="359">
        <v>1000</v>
      </c>
      <c r="G132" s="360">
        <v>71</v>
      </c>
      <c r="H132" s="398">
        <v>12</v>
      </c>
      <c r="I132" s="362">
        <v>97112000</v>
      </c>
      <c r="J132" s="547" t="s">
        <v>2548</v>
      </c>
      <c r="K132" s="440" t="s">
        <v>2519</v>
      </c>
      <c r="L132" s="440" t="s">
        <v>2524</v>
      </c>
      <c r="M132" s="441">
        <v>45091</v>
      </c>
      <c r="N132" s="366" t="s">
        <v>2575</v>
      </c>
      <c r="O132" s="402"/>
      <c r="P132" s="402"/>
      <c r="Q132" s="402"/>
      <c r="R132" s="402">
        <v>0</v>
      </c>
      <c r="S132" s="403"/>
      <c r="T132" s="370">
        <v>0</v>
      </c>
      <c r="U132" s="404">
        <f t="shared" si="6"/>
        <v>0</v>
      </c>
      <c r="V132" s="370"/>
      <c r="W132" s="160"/>
      <c r="X132" s="265" t="str">
        <f t="shared" si="8"/>
        <v>71.12</v>
      </c>
      <c r="Y132" s="264" t="b">
        <f>COUNTIF('Codes SEC'!$B$2:$F$460,X132)&gt;0</f>
        <v>1</v>
      </c>
      <c r="Z132" s="2"/>
    </row>
    <row r="133" spans="1:26" s="81" customFormat="1" ht="14.15" customHeight="1" x14ac:dyDescent="0.35">
      <c r="A133" s="355" t="s">
        <v>1885</v>
      </c>
      <c r="B133" s="355" t="s">
        <v>75</v>
      </c>
      <c r="C133" s="356">
        <v>2</v>
      </c>
      <c r="D133" s="357">
        <v>2</v>
      </c>
      <c r="E133" s="358">
        <v>19</v>
      </c>
      <c r="F133" s="359">
        <v>1000</v>
      </c>
      <c r="G133" s="360">
        <v>72</v>
      </c>
      <c r="H133" s="398">
        <v>0</v>
      </c>
      <c r="I133" s="362">
        <v>97200000</v>
      </c>
      <c r="J133" s="547" t="s">
        <v>2549</v>
      </c>
      <c r="K133" s="440" t="s">
        <v>2519</v>
      </c>
      <c r="L133" s="440" t="s">
        <v>2524</v>
      </c>
      <c r="M133" s="441">
        <v>45091</v>
      </c>
      <c r="N133" s="366" t="s">
        <v>2576</v>
      </c>
      <c r="O133" s="402"/>
      <c r="P133" s="402"/>
      <c r="Q133" s="402"/>
      <c r="R133" s="402">
        <v>0</v>
      </c>
      <c r="S133" s="403"/>
      <c r="T133" s="370">
        <v>0</v>
      </c>
      <c r="U133" s="404">
        <f t="shared" si="6"/>
        <v>0</v>
      </c>
      <c r="V133" s="370"/>
      <c r="W133" s="160"/>
      <c r="X133" s="265" t="s">
        <v>1228</v>
      </c>
      <c r="Y133" s="264" t="b">
        <f>COUNTIF('Codes SEC'!$B$2:$F$460,X133)&gt;0</f>
        <v>1</v>
      </c>
      <c r="Z133" s="2"/>
    </row>
    <row r="134" spans="1:26" ht="14.5" x14ac:dyDescent="0.35">
      <c r="A134" s="355" t="s">
        <v>1885</v>
      </c>
      <c r="B134" s="355" t="s">
        <v>75</v>
      </c>
      <c r="C134" s="356">
        <v>2</v>
      </c>
      <c r="D134" s="357">
        <v>2</v>
      </c>
      <c r="E134" s="358">
        <v>19</v>
      </c>
      <c r="F134" s="359">
        <v>1000</v>
      </c>
      <c r="G134" s="360">
        <v>73</v>
      </c>
      <c r="H134" s="398">
        <v>10</v>
      </c>
      <c r="I134" s="362" t="s">
        <v>2240</v>
      </c>
      <c r="J134" s="399" t="s">
        <v>2125</v>
      </c>
      <c r="K134" s="400"/>
      <c r="L134" s="400"/>
      <c r="M134" s="401"/>
      <c r="N134" s="366" t="s">
        <v>2645</v>
      </c>
      <c r="O134" s="402">
        <v>0</v>
      </c>
      <c r="P134" s="402">
        <v>0</v>
      </c>
      <c r="Q134" s="402">
        <v>0</v>
      </c>
      <c r="R134" s="402">
        <v>0</v>
      </c>
      <c r="S134" s="403"/>
      <c r="T134" s="370">
        <v>0</v>
      </c>
      <c r="U134" s="404">
        <f t="shared" si="6"/>
        <v>0</v>
      </c>
      <c r="V134" s="370"/>
      <c r="W134" s="160"/>
      <c r="X134" s="265" t="str">
        <f t="shared" ref="X134:X151" si="9">G134&amp;"."&amp;H134</f>
        <v>73.10</v>
      </c>
      <c r="Y134" s="264" t="b">
        <f>COUNTIF('Codes SEC'!$B$2:$F$460,X134)&gt;0</f>
        <v>1</v>
      </c>
      <c r="Z134" s="2"/>
    </row>
    <row r="135" spans="1:26" s="81" customFormat="1" ht="14.15" customHeight="1" x14ac:dyDescent="0.35">
      <c r="A135" s="355" t="s">
        <v>1885</v>
      </c>
      <c r="B135" s="355" t="s">
        <v>75</v>
      </c>
      <c r="C135" s="356">
        <v>2</v>
      </c>
      <c r="D135" s="357">
        <v>2</v>
      </c>
      <c r="E135" s="358">
        <v>19</v>
      </c>
      <c r="F135" s="359">
        <v>1000</v>
      </c>
      <c r="G135" s="360">
        <v>73</v>
      </c>
      <c r="H135" s="398">
        <v>20</v>
      </c>
      <c r="I135" s="362">
        <v>97320000</v>
      </c>
      <c r="J135" s="547" t="s">
        <v>2550</v>
      </c>
      <c r="K135" s="440" t="s">
        <v>2519</v>
      </c>
      <c r="L135" s="440" t="s">
        <v>2524</v>
      </c>
      <c r="M135" s="441">
        <v>45091</v>
      </c>
      <c r="N135" s="366" t="s">
        <v>2577</v>
      </c>
      <c r="O135" s="402"/>
      <c r="P135" s="402"/>
      <c r="Q135" s="402"/>
      <c r="R135" s="402">
        <v>0</v>
      </c>
      <c r="S135" s="403"/>
      <c r="T135" s="370">
        <v>0</v>
      </c>
      <c r="U135" s="404">
        <f t="shared" si="6"/>
        <v>0</v>
      </c>
      <c r="V135" s="370"/>
      <c r="W135" s="160"/>
      <c r="X135" s="265" t="str">
        <f t="shared" si="9"/>
        <v>73.20</v>
      </c>
      <c r="Y135" s="264" t="b">
        <f>COUNTIF('Codes SEC'!$B$2:$F$460,X135)&gt;0</f>
        <v>1</v>
      </c>
      <c r="Z135" s="2"/>
    </row>
    <row r="136" spans="1:26" s="81" customFormat="1" ht="14.15" customHeight="1" x14ac:dyDescent="0.35">
      <c r="A136" s="355" t="s">
        <v>1885</v>
      </c>
      <c r="B136" s="355" t="s">
        <v>75</v>
      </c>
      <c r="C136" s="356">
        <v>2</v>
      </c>
      <c r="D136" s="357">
        <v>2</v>
      </c>
      <c r="E136" s="358">
        <v>19</v>
      </c>
      <c r="F136" s="359">
        <v>1000</v>
      </c>
      <c r="G136" s="360">
        <v>74</v>
      </c>
      <c r="H136" s="398">
        <v>22</v>
      </c>
      <c r="I136" s="362" t="s">
        <v>2241</v>
      </c>
      <c r="J136" s="399" t="s">
        <v>2126</v>
      </c>
      <c r="K136" s="400"/>
      <c r="L136" s="400"/>
      <c r="M136" s="401"/>
      <c r="N136" s="366" t="s">
        <v>2369</v>
      </c>
      <c r="O136" s="402">
        <v>497814.54</v>
      </c>
      <c r="P136" s="402">
        <v>565274.25</v>
      </c>
      <c r="Q136" s="402"/>
      <c r="R136" s="402"/>
      <c r="S136" s="403"/>
      <c r="T136" s="370"/>
      <c r="U136" s="404"/>
      <c r="V136" s="370"/>
      <c r="W136" s="160"/>
      <c r="X136" s="265" t="str">
        <f t="shared" si="9"/>
        <v>74.22</v>
      </c>
      <c r="Y136" s="264" t="b">
        <f>COUNTIF('Codes SEC'!$B$2:$F$460,X136)&gt;0</f>
        <v>1</v>
      </c>
      <c r="Z136" s="2"/>
    </row>
    <row r="137" spans="1:26" ht="14.5" x14ac:dyDescent="0.35">
      <c r="A137" s="355" t="s">
        <v>1885</v>
      </c>
      <c r="B137" s="355" t="s">
        <v>75</v>
      </c>
      <c r="C137" s="356">
        <v>2</v>
      </c>
      <c r="D137" s="357">
        <v>2</v>
      </c>
      <c r="E137" s="358">
        <v>19</v>
      </c>
      <c r="F137" s="359">
        <v>1000</v>
      </c>
      <c r="G137" s="360">
        <v>74</v>
      </c>
      <c r="H137" s="398">
        <v>22</v>
      </c>
      <c r="I137" s="362">
        <v>97422000</v>
      </c>
      <c r="J137" s="547" t="s">
        <v>2551</v>
      </c>
      <c r="K137" s="440" t="s">
        <v>2519</v>
      </c>
      <c r="L137" s="440" t="s">
        <v>2524</v>
      </c>
      <c r="M137" s="441">
        <v>45091</v>
      </c>
      <c r="N137" s="366" t="s">
        <v>2578</v>
      </c>
      <c r="O137" s="402"/>
      <c r="P137" s="402"/>
      <c r="Q137" s="402"/>
      <c r="R137" s="402">
        <v>0</v>
      </c>
      <c r="S137" s="403"/>
      <c r="T137" s="370">
        <v>0</v>
      </c>
      <c r="U137" s="404">
        <f t="shared" ref="U137:U149" si="10">V137-T137</f>
        <v>0</v>
      </c>
      <c r="V137" s="370"/>
      <c r="W137" s="160"/>
      <c r="X137" s="265" t="str">
        <f t="shared" si="9"/>
        <v>74.22</v>
      </c>
      <c r="Y137" s="264" t="b">
        <f>COUNTIF('Codes SEC'!$B$2:$F$460,X137)&gt;0</f>
        <v>1</v>
      </c>
      <c r="Z137" s="2"/>
    </row>
    <row r="138" spans="1:26" s="81" customFormat="1" ht="14.5" x14ac:dyDescent="0.35">
      <c r="A138" s="355" t="s">
        <v>1885</v>
      </c>
      <c r="B138" s="355" t="s">
        <v>75</v>
      </c>
      <c r="C138" s="356">
        <v>2</v>
      </c>
      <c r="D138" s="357">
        <v>2</v>
      </c>
      <c r="E138" s="358">
        <v>19</v>
      </c>
      <c r="F138" s="359">
        <v>1000</v>
      </c>
      <c r="G138" s="360">
        <v>81</v>
      </c>
      <c r="H138" s="398">
        <v>80</v>
      </c>
      <c r="I138" s="362">
        <v>98180000</v>
      </c>
      <c r="J138" s="547" t="s">
        <v>2552</v>
      </c>
      <c r="K138" s="440" t="s">
        <v>2519</v>
      </c>
      <c r="L138" s="440" t="s">
        <v>2524</v>
      </c>
      <c r="M138" s="441">
        <v>45091</v>
      </c>
      <c r="N138" s="607" t="s">
        <v>2579</v>
      </c>
      <c r="O138" s="402"/>
      <c r="P138" s="402"/>
      <c r="Q138" s="402"/>
      <c r="R138" s="402">
        <v>0</v>
      </c>
      <c r="S138" s="403"/>
      <c r="T138" s="370">
        <v>0</v>
      </c>
      <c r="U138" s="404">
        <f t="shared" si="10"/>
        <v>0</v>
      </c>
      <c r="V138" s="370"/>
      <c r="W138" s="160"/>
      <c r="X138" s="265" t="str">
        <f t="shared" si="9"/>
        <v>81.80</v>
      </c>
      <c r="Y138" s="264" t="b">
        <f>COUNTIF('Codes SEC'!$B$2:$F$460,X138)&gt;0</f>
        <v>1</v>
      </c>
      <c r="Z138" s="2"/>
    </row>
    <row r="139" spans="1:26" s="81" customFormat="1" ht="14.5" x14ac:dyDescent="0.35">
      <c r="A139" s="355" t="s">
        <v>1885</v>
      </c>
      <c r="B139" s="355" t="s">
        <v>75</v>
      </c>
      <c r="C139" s="356">
        <v>2</v>
      </c>
      <c r="D139" s="357">
        <v>2</v>
      </c>
      <c r="E139" s="358">
        <v>19</v>
      </c>
      <c r="F139" s="359">
        <v>1000</v>
      </c>
      <c r="G139" s="360">
        <v>84</v>
      </c>
      <c r="H139" s="398">
        <v>17</v>
      </c>
      <c r="I139" s="362">
        <v>98417000</v>
      </c>
      <c r="J139" s="547" t="s">
        <v>2553</v>
      </c>
      <c r="K139" s="440" t="s">
        <v>2519</v>
      </c>
      <c r="L139" s="440" t="s">
        <v>2524</v>
      </c>
      <c r="M139" s="441">
        <v>45091</v>
      </c>
      <c r="N139" s="607" t="s">
        <v>2580</v>
      </c>
      <c r="O139" s="402"/>
      <c r="P139" s="402"/>
      <c r="Q139" s="402"/>
      <c r="R139" s="402">
        <v>0</v>
      </c>
      <c r="S139" s="403"/>
      <c r="T139" s="370">
        <v>0</v>
      </c>
      <c r="U139" s="404">
        <f t="shared" si="10"/>
        <v>0</v>
      </c>
      <c r="V139" s="370"/>
      <c r="W139" s="160"/>
      <c r="X139" s="265" t="str">
        <f t="shared" si="9"/>
        <v>84.17</v>
      </c>
      <c r="Y139" s="264" t="b">
        <f>COUNTIF('Codes SEC'!$B$2:$F$460,X139)&gt;0</f>
        <v>1</v>
      </c>
      <c r="Z139" s="2"/>
    </row>
    <row r="140" spans="1:26" s="81" customFormat="1" ht="24" x14ac:dyDescent="0.35">
      <c r="A140" s="355" t="s">
        <v>1885</v>
      </c>
      <c r="B140" s="355" t="s">
        <v>75</v>
      </c>
      <c r="C140" s="356">
        <v>2</v>
      </c>
      <c r="D140" s="357">
        <v>2</v>
      </c>
      <c r="E140" s="358">
        <v>19</v>
      </c>
      <c r="F140" s="359">
        <v>1000</v>
      </c>
      <c r="G140" s="360">
        <v>85</v>
      </c>
      <c r="H140" s="398">
        <v>61</v>
      </c>
      <c r="I140" s="362">
        <v>98561000</v>
      </c>
      <c r="J140" s="547" t="s">
        <v>2554</v>
      </c>
      <c r="K140" s="440" t="s">
        <v>2519</v>
      </c>
      <c r="L140" s="440" t="s">
        <v>2524</v>
      </c>
      <c r="M140" s="441">
        <v>45091</v>
      </c>
      <c r="N140" s="607" t="s">
        <v>2581</v>
      </c>
      <c r="O140" s="402"/>
      <c r="P140" s="402"/>
      <c r="Q140" s="402"/>
      <c r="R140" s="402">
        <v>0</v>
      </c>
      <c r="S140" s="403"/>
      <c r="T140" s="370">
        <v>0</v>
      </c>
      <c r="U140" s="404">
        <f t="shared" si="10"/>
        <v>0</v>
      </c>
      <c r="V140" s="370"/>
      <c r="W140" s="160"/>
      <c r="X140" s="265" t="str">
        <f t="shared" si="9"/>
        <v>85.61</v>
      </c>
      <c r="Y140" s="264" t="b">
        <f>COUNTIF('Codes SEC'!$B$2:$F$460,X140)&gt;0</f>
        <v>1</v>
      </c>
      <c r="Z140" s="2"/>
    </row>
    <row r="141" spans="1:26" ht="51.65" customHeight="1" x14ac:dyDescent="0.35">
      <c r="A141" s="355" t="s">
        <v>1885</v>
      </c>
      <c r="B141" s="393" t="s">
        <v>76</v>
      </c>
      <c r="C141" s="597">
        <v>2</v>
      </c>
      <c r="D141" s="391">
        <v>3</v>
      </c>
      <c r="E141" s="392">
        <v>18</v>
      </c>
      <c r="F141" s="393">
        <v>2029</v>
      </c>
      <c r="G141" s="594">
        <v>86</v>
      </c>
      <c r="H141" s="595">
        <v>70</v>
      </c>
      <c r="I141" s="396" t="s">
        <v>2202</v>
      </c>
      <c r="J141" s="381" t="s">
        <v>2022</v>
      </c>
      <c r="K141" s="382"/>
      <c r="L141" s="382"/>
      <c r="M141" s="383"/>
      <c r="N141" s="397" t="s">
        <v>1957</v>
      </c>
      <c r="O141" s="386">
        <v>19708748.780000001</v>
      </c>
      <c r="P141" s="386">
        <v>20947274.870000001</v>
      </c>
      <c r="Q141" s="386">
        <v>5922260.2300000004</v>
      </c>
      <c r="R141" s="386">
        <v>0</v>
      </c>
      <c r="S141" s="387"/>
      <c r="T141" s="388">
        <v>179</v>
      </c>
      <c r="U141" s="371">
        <f t="shared" si="10"/>
        <v>-179</v>
      </c>
      <c r="V141" s="388"/>
      <c r="W141" s="160"/>
      <c r="X141" s="265" t="str">
        <f t="shared" si="9"/>
        <v>86.70</v>
      </c>
      <c r="Y141" s="264" t="b">
        <f>COUNTIF('Codes SEC'!$B$2:$F$460,X141)&gt;0</f>
        <v>1</v>
      </c>
      <c r="Z141" s="2"/>
    </row>
    <row r="142" spans="1:26" s="81" customFormat="1" ht="48" x14ac:dyDescent="0.35">
      <c r="A142" s="359" t="s">
        <v>1885</v>
      </c>
      <c r="B142" s="393" t="s">
        <v>76</v>
      </c>
      <c r="C142" s="597">
        <v>2</v>
      </c>
      <c r="D142" s="391">
        <v>3</v>
      </c>
      <c r="E142" s="392">
        <v>18</v>
      </c>
      <c r="F142" s="393">
        <v>2029</v>
      </c>
      <c r="G142" s="594">
        <v>86</v>
      </c>
      <c r="H142" s="598">
        <v>80</v>
      </c>
      <c r="I142" s="396" t="s">
        <v>2197</v>
      </c>
      <c r="J142" s="381" t="s">
        <v>2028</v>
      </c>
      <c r="K142" s="382"/>
      <c r="L142" s="382"/>
      <c r="M142" s="383"/>
      <c r="N142" s="397" t="s">
        <v>1963</v>
      </c>
      <c r="O142" s="386"/>
      <c r="P142" s="386"/>
      <c r="Q142" s="386">
        <v>23063731.449999999</v>
      </c>
      <c r="R142" s="386">
        <v>17945536.309999999</v>
      </c>
      <c r="S142" s="387"/>
      <c r="T142" s="388">
        <v>15904</v>
      </c>
      <c r="U142" s="371">
        <f t="shared" si="10"/>
        <v>-15904</v>
      </c>
      <c r="V142" s="388"/>
      <c r="W142" s="160"/>
      <c r="X142" s="265" t="str">
        <f t="shared" si="9"/>
        <v>86.80</v>
      </c>
      <c r="Y142" s="264" t="b">
        <f>COUNTIF('Codes SEC'!$B$2:$F$460,X142)&gt;0</f>
        <v>1</v>
      </c>
      <c r="Z142" s="2"/>
    </row>
    <row r="143" spans="1:26" s="81" customFormat="1" ht="14.5" x14ac:dyDescent="0.35">
      <c r="A143" s="408" t="s">
        <v>1885</v>
      </c>
      <c r="B143" s="472" t="s">
        <v>75</v>
      </c>
      <c r="C143" s="563">
        <v>2</v>
      </c>
      <c r="D143" s="564">
        <v>3</v>
      </c>
      <c r="E143" s="565">
        <v>19</v>
      </c>
      <c r="F143" s="566">
        <v>1000</v>
      </c>
      <c r="G143" s="567">
        <v>86</v>
      </c>
      <c r="H143" s="568">
        <v>70</v>
      </c>
      <c r="I143" s="569">
        <v>98670000</v>
      </c>
      <c r="J143" s="399" t="s">
        <v>2375</v>
      </c>
      <c r="K143" s="400" t="s">
        <v>2519</v>
      </c>
      <c r="L143" s="400" t="s">
        <v>2522</v>
      </c>
      <c r="M143" s="401">
        <v>44937</v>
      </c>
      <c r="N143" s="608" t="s">
        <v>2586</v>
      </c>
      <c r="O143" s="402"/>
      <c r="P143" s="402"/>
      <c r="Q143" s="402">
        <v>11198836.59</v>
      </c>
      <c r="R143" s="402">
        <v>75022639.109999999</v>
      </c>
      <c r="S143" s="403"/>
      <c r="T143" s="370">
        <v>68390</v>
      </c>
      <c r="U143" s="404">
        <f t="shared" si="10"/>
        <v>-68390</v>
      </c>
      <c r="V143" s="370"/>
      <c r="W143" s="160"/>
      <c r="X143" s="265" t="str">
        <f t="shared" si="9"/>
        <v>86.70</v>
      </c>
      <c r="Y143" s="264" t="b">
        <f>COUNTIF('Codes SEC'!$B$2:$F$460,X143)&gt;0</f>
        <v>1</v>
      </c>
      <c r="Z143" s="2"/>
    </row>
    <row r="144" spans="1:26" ht="14.5" x14ac:dyDescent="0.35">
      <c r="A144" s="355" t="s">
        <v>1885</v>
      </c>
      <c r="B144" s="355" t="s">
        <v>75</v>
      </c>
      <c r="C144" s="356">
        <v>2</v>
      </c>
      <c r="D144" s="357">
        <v>3</v>
      </c>
      <c r="E144" s="358">
        <v>19</v>
      </c>
      <c r="F144" s="359">
        <v>1000</v>
      </c>
      <c r="G144" s="360">
        <v>89</v>
      </c>
      <c r="H144" s="398" t="s">
        <v>98</v>
      </c>
      <c r="I144" s="362" t="s">
        <v>2242</v>
      </c>
      <c r="J144" s="399" t="s">
        <v>2322</v>
      </c>
      <c r="K144" s="400"/>
      <c r="L144" s="400"/>
      <c r="M144" s="401"/>
      <c r="N144" s="495" t="s">
        <v>1884</v>
      </c>
      <c r="O144" s="402">
        <v>0</v>
      </c>
      <c r="P144" s="402">
        <v>0</v>
      </c>
      <c r="Q144" s="402">
        <v>0</v>
      </c>
      <c r="R144" s="402">
        <v>507.12</v>
      </c>
      <c r="S144" s="403"/>
      <c r="T144" s="370">
        <v>0</v>
      </c>
      <c r="U144" s="404">
        <f t="shared" si="10"/>
        <v>0</v>
      </c>
      <c r="V144" s="370"/>
      <c r="W144" s="160"/>
      <c r="X144" s="265" t="str">
        <f t="shared" si="9"/>
        <v>89.61</v>
      </c>
      <c r="Y144" s="264" t="b">
        <f>COUNTIF('Codes SEC'!$B$2:$F$460,X144)&gt;0</f>
        <v>1</v>
      </c>
      <c r="Z144" s="2"/>
    </row>
    <row r="145" spans="1:26" s="81" customFormat="1" ht="24" customHeight="1" x14ac:dyDescent="0.35">
      <c r="A145" s="354" t="s">
        <v>1885</v>
      </c>
      <c r="B145" s="354" t="s">
        <v>23</v>
      </c>
      <c r="C145" s="583">
        <v>3</v>
      </c>
      <c r="D145" s="584">
        <v>2</v>
      </c>
      <c r="E145" s="585">
        <v>10</v>
      </c>
      <c r="F145" s="359">
        <v>1000</v>
      </c>
      <c r="G145" s="360">
        <v>96</v>
      </c>
      <c r="H145" s="398">
        <v>40</v>
      </c>
      <c r="I145" s="362" t="s">
        <v>2183</v>
      </c>
      <c r="J145" s="416" t="s">
        <v>2255</v>
      </c>
      <c r="K145" s="424"/>
      <c r="L145" s="424"/>
      <c r="M145" s="425"/>
      <c r="N145" s="366" t="s">
        <v>2328</v>
      </c>
      <c r="O145" s="581"/>
      <c r="P145" s="368"/>
      <c r="Q145" s="368">
        <v>0</v>
      </c>
      <c r="R145" s="368">
        <v>0</v>
      </c>
      <c r="S145" s="369"/>
      <c r="T145" s="370">
        <v>0</v>
      </c>
      <c r="U145" s="582">
        <f t="shared" si="10"/>
        <v>0</v>
      </c>
      <c r="V145" s="428"/>
      <c r="W145" s="161"/>
      <c r="X145" s="265" t="str">
        <f t="shared" si="9"/>
        <v>96.40</v>
      </c>
      <c r="Y145" s="264" t="b">
        <f>COUNTIF('Codes SEC'!$B$2:$F$460,X145)&gt;0</f>
        <v>1</v>
      </c>
      <c r="Z145" s="2"/>
    </row>
    <row r="146" spans="1:26" s="81" customFormat="1" ht="14.15" customHeight="1" x14ac:dyDescent="0.3">
      <c r="A146" s="354" t="s">
        <v>1885</v>
      </c>
      <c r="B146" s="354" t="s">
        <v>23</v>
      </c>
      <c r="C146" s="583">
        <v>3</v>
      </c>
      <c r="D146" s="584">
        <v>2</v>
      </c>
      <c r="E146" s="585">
        <v>10</v>
      </c>
      <c r="F146" s="359">
        <v>1000</v>
      </c>
      <c r="G146" s="360">
        <v>96</v>
      </c>
      <c r="H146" s="361">
        <v>40</v>
      </c>
      <c r="I146" s="362">
        <v>99640000</v>
      </c>
      <c r="J146" s="416" t="s">
        <v>2565</v>
      </c>
      <c r="K146" s="570"/>
      <c r="L146" s="570"/>
      <c r="M146" s="571"/>
      <c r="N146" s="366" t="s">
        <v>2561</v>
      </c>
      <c r="O146" s="609"/>
      <c r="P146" s="496"/>
      <c r="Q146" s="496">
        <v>0</v>
      </c>
      <c r="R146" s="496">
        <v>0</v>
      </c>
      <c r="S146" s="602"/>
      <c r="T146" s="370">
        <v>0</v>
      </c>
      <c r="U146" s="582">
        <f t="shared" si="10"/>
        <v>0</v>
      </c>
      <c r="V146" s="428"/>
      <c r="W146" s="102"/>
      <c r="X146" s="265" t="str">
        <f t="shared" si="9"/>
        <v>96.40</v>
      </c>
      <c r="Y146" s="264" t="b">
        <f>COUNTIF('Codes SEC'!$B$2:$F$460,X146)&gt;0</f>
        <v>1</v>
      </c>
      <c r="Z146" s="2"/>
    </row>
    <row r="147" spans="1:26" s="81" customFormat="1" ht="15.5" customHeight="1" x14ac:dyDescent="0.35">
      <c r="A147" s="355" t="s">
        <v>1885</v>
      </c>
      <c r="B147" s="355" t="s">
        <v>75</v>
      </c>
      <c r="C147" s="356">
        <v>3</v>
      </c>
      <c r="D147" s="357">
        <v>2</v>
      </c>
      <c r="E147" s="358">
        <v>19</v>
      </c>
      <c r="F147" s="359">
        <v>1000</v>
      </c>
      <c r="G147" s="360">
        <v>91</v>
      </c>
      <c r="H147" s="398">
        <v>10</v>
      </c>
      <c r="I147" s="362">
        <v>99110000</v>
      </c>
      <c r="J147" s="547" t="s">
        <v>2555</v>
      </c>
      <c r="K147" s="440" t="s">
        <v>2519</v>
      </c>
      <c r="L147" s="440" t="s">
        <v>2524</v>
      </c>
      <c r="M147" s="441">
        <v>45091</v>
      </c>
      <c r="N147" s="607" t="s">
        <v>2582</v>
      </c>
      <c r="O147" s="368"/>
      <c r="P147" s="368"/>
      <c r="Q147" s="581"/>
      <c r="R147" s="368">
        <v>0</v>
      </c>
      <c r="S147" s="369"/>
      <c r="T147" s="370">
        <v>0</v>
      </c>
      <c r="U147" s="404">
        <f t="shared" si="10"/>
        <v>0</v>
      </c>
      <c r="V147" s="370"/>
      <c r="W147" s="160"/>
      <c r="X147" s="265" t="str">
        <f t="shared" si="9"/>
        <v>91.10</v>
      </c>
      <c r="Y147" s="264" t="b">
        <f>COUNTIF('Codes SEC'!$B$2:$F$460,X147)&gt;0</f>
        <v>1</v>
      </c>
      <c r="Z147" s="2"/>
    </row>
    <row r="148" spans="1:26" ht="14.15" customHeight="1" x14ac:dyDescent="0.35">
      <c r="A148" s="355" t="s">
        <v>1885</v>
      </c>
      <c r="B148" s="355" t="s">
        <v>75</v>
      </c>
      <c r="C148" s="356">
        <v>3</v>
      </c>
      <c r="D148" s="357">
        <v>2</v>
      </c>
      <c r="E148" s="358">
        <v>19</v>
      </c>
      <c r="F148" s="359">
        <v>1000</v>
      </c>
      <c r="G148" s="360">
        <v>96</v>
      </c>
      <c r="H148" s="398">
        <v>10</v>
      </c>
      <c r="I148" s="362" t="s">
        <v>2243</v>
      </c>
      <c r="J148" s="399" t="s">
        <v>2323</v>
      </c>
      <c r="K148" s="400"/>
      <c r="L148" s="400"/>
      <c r="M148" s="401"/>
      <c r="N148" s="366" t="s">
        <v>135</v>
      </c>
      <c r="O148" s="368">
        <v>4885323145.6199999</v>
      </c>
      <c r="P148" s="368">
        <v>3192390773.29</v>
      </c>
      <c r="Q148" s="368">
        <v>3355000000</v>
      </c>
      <c r="R148" s="368">
        <v>2825000000</v>
      </c>
      <c r="S148" s="369"/>
      <c r="T148" s="370">
        <v>2678546</v>
      </c>
      <c r="U148" s="404">
        <f t="shared" si="10"/>
        <v>-2678546</v>
      </c>
      <c r="V148" s="370"/>
      <c r="W148" s="160"/>
      <c r="X148" s="265" t="str">
        <f t="shared" si="9"/>
        <v>96.10</v>
      </c>
      <c r="Y148" s="264" t="b">
        <f>COUNTIF('Codes SEC'!$B$2:$F$460,X148)&gt;0</f>
        <v>1</v>
      </c>
      <c r="Z148" s="2"/>
    </row>
    <row r="149" spans="1:26" s="81" customFormat="1" ht="14.15" customHeight="1" x14ac:dyDescent="0.35">
      <c r="A149" s="355" t="s">
        <v>1885</v>
      </c>
      <c r="B149" s="355" t="s">
        <v>75</v>
      </c>
      <c r="C149" s="356">
        <v>3</v>
      </c>
      <c r="D149" s="357">
        <v>2</v>
      </c>
      <c r="E149" s="358">
        <v>19</v>
      </c>
      <c r="F149" s="359">
        <v>1000</v>
      </c>
      <c r="G149" s="360">
        <v>96</v>
      </c>
      <c r="H149" s="398">
        <v>10</v>
      </c>
      <c r="I149" s="362" t="s">
        <v>2243</v>
      </c>
      <c r="J149" s="399" t="s">
        <v>2324</v>
      </c>
      <c r="K149" s="400"/>
      <c r="L149" s="400"/>
      <c r="M149" s="401"/>
      <c r="N149" s="366" t="s">
        <v>1905</v>
      </c>
      <c r="O149" s="402">
        <v>626826854.38</v>
      </c>
      <c r="P149" s="402">
        <v>586692737.3499999</v>
      </c>
      <c r="Q149" s="402">
        <v>0</v>
      </c>
      <c r="R149" s="402">
        <v>0</v>
      </c>
      <c r="S149" s="403"/>
      <c r="T149" s="370">
        <v>1396597</v>
      </c>
      <c r="U149" s="404">
        <f t="shared" si="10"/>
        <v>-1396597</v>
      </c>
      <c r="V149" s="370"/>
      <c r="W149" s="160"/>
      <c r="X149" s="265" t="str">
        <f t="shared" si="9"/>
        <v>96.10</v>
      </c>
      <c r="Y149" s="264" t="b">
        <f>COUNTIF('Codes SEC'!$B$2:$F$460,X149)&gt;0</f>
        <v>1</v>
      </c>
      <c r="Z149" s="2"/>
    </row>
    <row r="150" spans="1:26" s="81" customFormat="1" ht="14.15" customHeight="1" x14ac:dyDescent="0.35">
      <c r="A150" s="355" t="s">
        <v>1885</v>
      </c>
      <c r="B150" s="355" t="s">
        <v>75</v>
      </c>
      <c r="C150" s="356">
        <v>3</v>
      </c>
      <c r="D150" s="357">
        <v>2</v>
      </c>
      <c r="E150" s="358">
        <v>19</v>
      </c>
      <c r="F150" s="359">
        <v>1000</v>
      </c>
      <c r="G150" s="360">
        <v>96</v>
      </c>
      <c r="H150" s="398">
        <v>10</v>
      </c>
      <c r="I150" s="362" t="s">
        <v>2243</v>
      </c>
      <c r="J150" s="399" t="s">
        <v>2325</v>
      </c>
      <c r="K150" s="400" t="s">
        <v>2519</v>
      </c>
      <c r="L150" s="400" t="s">
        <v>2666</v>
      </c>
      <c r="M150" s="401">
        <v>44554</v>
      </c>
      <c r="N150" s="495" t="s">
        <v>2745</v>
      </c>
      <c r="O150" s="402"/>
      <c r="P150" s="402">
        <v>0</v>
      </c>
      <c r="Q150" s="402">
        <v>615000000</v>
      </c>
      <c r="R150" s="402">
        <v>0</v>
      </c>
      <c r="S150" s="403"/>
      <c r="T150" s="370"/>
      <c r="U150" s="404"/>
      <c r="V150" s="370"/>
      <c r="W150" s="160"/>
      <c r="X150" s="265" t="str">
        <f t="shared" si="9"/>
        <v>96.10</v>
      </c>
      <c r="Y150" s="264" t="b">
        <f>COUNTIF('Codes SEC'!$B$2:$F$460,X150)&gt;0</f>
        <v>1</v>
      </c>
      <c r="Z150" s="2"/>
    </row>
    <row r="151" spans="1:26" ht="14.15" customHeight="1" x14ac:dyDescent="0.35">
      <c r="A151" s="355" t="s">
        <v>1885</v>
      </c>
      <c r="B151" s="355" t="s">
        <v>75</v>
      </c>
      <c r="C151" s="356">
        <v>3</v>
      </c>
      <c r="D151" s="357">
        <v>2</v>
      </c>
      <c r="E151" s="358">
        <v>19</v>
      </c>
      <c r="F151" s="359">
        <v>1000</v>
      </c>
      <c r="G151" s="360">
        <v>96</v>
      </c>
      <c r="H151" s="398">
        <v>20</v>
      </c>
      <c r="I151" s="362" t="s">
        <v>2244</v>
      </c>
      <c r="J151" s="399" t="s">
        <v>2326</v>
      </c>
      <c r="K151" s="400"/>
      <c r="L151" s="400"/>
      <c r="M151" s="401"/>
      <c r="N151" s="366" t="s">
        <v>125</v>
      </c>
      <c r="O151" s="402">
        <v>0</v>
      </c>
      <c r="P151" s="402">
        <v>0</v>
      </c>
      <c r="Q151" s="402">
        <v>0</v>
      </c>
      <c r="R151" s="402">
        <v>0</v>
      </c>
      <c r="S151" s="403"/>
      <c r="T151" s="370">
        <v>0</v>
      </c>
      <c r="U151" s="404">
        <f>V151-T151</f>
        <v>0</v>
      </c>
      <c r="V151" s="370"/>
      <c r="W151" s="160"/>
      <c r="X151" s="265" t="str">
        <f t="shared" si="9"/>
        <v>96.20</v>
      </c>
      <c r="Y151" s="264" t="b">
        <f>COUNTIF('Codes SEC'!$B$2:$F$460,X151)&gt;0</f>
        <v>1</v>
      </c>
      <c r="Z151" s="2"/>
    </row>
    <row r="152" spans="1:26" s="81" customFormat="1" ht="14.15" customHeight="1" thickBot="1" x14ac:dyDescent="0.4">
      <c r="A152" s="77"/>
      <c r="B152" s="77"/>
      <c r="C152" s="91"/>
      <c r="D152" s="87"/>
      <c r="E152" s="92"/>
      <c r="F152" s="70"/>
      <c r="G152" s="13"/>
      <c r="H152" s="83"/>
      <c r="I152" s="193"/>
      <c r="J152" s="333"/>
      <c r="K152" s="194"/>
      <c r="L152" s="194"/>
      <c r="M152" s="276"/>
      <c r="N152" s="5"/>
      <c r="O152" s="71"/>
      <c r="P152" s="71"/>
      <c r="Q152" s="71"/>
      <c r="R152" s="71"/>
      <c r="S152" s="112"/>
      <c r="T152" s="84"/>
      <c r="U152" s="39"/>
      <c r="V152" s="84"/>
      <c r="W152" s="161"/>
      <c r="X152" s="265"/>
      <c r="Y152" s="264"/>
      <c r="Z152" s="2"/>
    </row>
    <row r="153" spans="1:26" s="81" customFormat="1" ht="14.15" customHeight="1" x14ac:dyDescent="0.35">
      <c r="A153" s="75"/>
      <c r="B153" s="75"/>
      <c r="C153" s="89"/>
      <c r="D153" s="72"/>
      <c r="E153" s="90"/>
      <c r="F153" s="172"/>
      <c r="G153" s="80"/>
      <c r="H153" s="73"/>
      <c r="I153" s="195"/>
      <c r="J153" s="334"/>
      <c r="K153" s="196"/>
      <c r="L153" s="196"/>
      <c r="M153" s="277"/>
      <c r="N153" s="171"/>
      <c r="O153" s="315"/>
      <c r="P153" s="315"/>
      <c r="Q153" s="315"/>
      <c r="R153" s="315"/>
      <c r="S153" s="316"/>
      <c r="T153" s="317"/>
      <c r="U153" s="318"/>
      <c r="V153" s="317"/>
      <c r="W153" s="161"/>
      <c r="X153" s="265"/>
      <c r="Y153" s="264"/>
      <c r="Z153" s="2"/>
    </row>
    <row r="154" spans="1:26" ht="14.5" x14ac:dyDescent="0.35">
      <c r="A154" s="355" t="s">
        <v>1885</v>
      </c>
      <c r="B154" s="355" t="s">
        <v>23</v>
      </c>
      <c r="C154" s="583">
        <v>4</v>
      </c>
      <c r="D154" s="584"/>
      <c r="E154" s="585">
        <v>10</v>
      </c>
      <c r="F154" s="599">
        <v>3001</v>
      </c>
      <c r="G154" s="610">
        <v>60</v>
      </c>
      <c r="H154" s="361">
        <v>1</v>
      </c>
      <c r="I154" s="362" t="s">
        <v>2245</v>
      </c>
      <c r="J154" s="399" t="s">
        <v>2127</v>
      </c>
      <c r="K154" s="400"/>
      <c r="L154" s="400"/>
      <c r="M154" s="401"/>
      <c r="N154" s="366" t="s">
        <v>1909</v>
      </c>
      <c r="O154" s="368">
        <v>89668453.790000007</v>
      </c>
      <c r="P154" s="368">
        <v>35931321.640000008</v>
      </c>
      <c r="Q154" s="368">
        <v>146585156.52000001</v>
      </c>
      <c r="R154" s="368">
        <v>137233169.81999999</v>
      </c>
      <c r="S154" s="369"/>
      <c r="T154" s="428">
        <v>183402</v>
      </c>
      <c r="U154" s="371">
        <f t="shared" ref="U154:U166" si="11">V154-T154</f>
        <v>-183402</v>
      </c>
      <c r="V154" s="428"/>
      <c r="W154" s="161"/>
      <c r="X154" s="265"/>
      <c r="Y154" s="264"/>
      <c r="Z154" s="2"/>
    </row>
    <row r="155" spans="1:26" ht="14.5" x14ac:dyDescent="0.35">
      <c r="A155" s="355" t="s">
        <v>1885</v>
      </c>
      <c r="B155" s="355" t="s">
        <v>23</v>
      </c>
      <c r="C155" s="583">
        <v>4</v>
      </c>
      <c r="D155" s="584"/>
      <c r="E155" s="585">
        <v>10</v>
      </c>
      <c r="F155" s="599">
        <v>3002</v>
      </c>
      <c r="G155" s="610">
        <v>60</v>
      </c>
      <c r="H155" s="361">
        <v>3</v>
      </c>
      <c r="I155" s="362" t="s">
        <v>2245</v>
      </c>
      <c r="J155" s="399" t="s">
        <v>2128</v>
      </c>
      <c r="K155" s="400"/>
      <c r="L155" s="400"/>
      <c r="M155" s="401"/>
      <c r="N155" s="366" t="s">
        <v>1910</v>
      </c>
      <c r="O155" s="368">
        <v>1459152.14</v>
      </c>
      <c r="P155" s="368">
        <v>1315408.77</v>
      </c>
      <c r="Q155" s="368">
        <v>5815881.2000000002</v>
      </c>
      <c r="R155" s="368">
        <v>391246.32</v>
      </c>
      <c r="S155" s="369"/>
      <c r="T155" s="370">
        <v>0</v>
      </c>
      <c r="U155" s="371">
        <f t="shared" si="11"/>
        <v>0</v>
      </c>
      <c r="V155" s="370"/>
      <c r="W155" s="161"/>
      <c r="X155" s="265"/>
      <c r="Y155" s="264"/>
      <c r="Z155" s="2"/>
    </row>
    <row r="156" spans="1:26" ht="14.5" x14ac:dyDescent="0.35">
      <c r="A156" s="355" t="s">
        <v>2678</v>
      </c>
      <c r="B156" s="355" t="s">
        <v>73</v>
      </c>
      <c r="C156" s="583">
        <v>4</v>
      </c>
      <c r="D156" s="584"/>
      <c r="E156" s="585">
        <v>10</v>
      </c>
      <c r="F156" s="599">
        <v>3003</v>
      </c>
      <c r="G156" s="610">
        <v>60</v>
      </c>
      <c r="H156" s="361">
        <v>5</v>
      </c>
      <c r="I156" s="362" t="s">
        <v>2245</v>
      </c>
      <c r="J156" s="399" t="s">
        <v>2129</v>
      </c>
      <c r="K156" s="400"/>
      <c r="L156" s="400"/>
      <c r="M156" s="401"/>
      <c r="N156" s="366" t="s">
        <v>2752</v>
      </c>
      <c r="O156" s="368">
        <v>0</v>
      </c>
      <c r="P156" s="368">
        <v>0</v>
      </c>
      <c r="Q156" s="368">
        <v>0</v>
      </c>
      <c r="R156" s="368">
        <v>0</v>
      </c>
      <c r="S156" s="369"/>
      <c r="T156" s="370">
        <v>0</v>
      </c>
      <c r="U156" s="371">
        <f t="shared" si="11"/>
        <v>0</v>
      </c>
      <c r="V156" s="370"/>
      <c r="W156" s="161"/>
      <c r="X156" s="265"/>
      <c r="Y156" s="264"/>
      <c r="Z156" s="2"/>
    </row>
    <row r="157" spans="1:26" ht="14.5" x14ac:dyDescent="0.35">
      <c r="A157" s="355" t="s">
        <v>2677</v>
      </c>
      <c r="B157" s="355" t="s">
        <v>73</v>
      </c>
      <c r="C157" s="583">
        <v>4</v>
      </c>
      <c r="D157" s="584"/>
      <c r="E157" s="585">
        <v>10</v>
      </c>
      <c r="F157" s="599">
        <v>3004</v>
      </c>
      <c r="G157" s="610">
        <v>60</v>
      </c>
      <c r="H157" s="361">
        <v>6</v>
      </c>
      <c r="I157" s="362" t="s">
        <v>2245</v>
      </c>
      <c r="J157" s="547" t="s">
        <v>2130</v>
      </c>
      <c r="K157" s="400"/>
      <c r="L157" s="400"/>
      <c r="M157" s="401"/>
      <c r="N157" s="366" t="s">
        <v>1911</v>
      </c>
      <c r="O157" s="368">
        <v>2300063.6199999996</v>
      </c>
      <c r="P157" s="368">
        <v>2204757.54</v>
      </c>
      <c r="Q157" s="368">
        <v>0</v>
      </c>
      <c r="R157" s="368">
        <v>497203.59</v>
      </c>
      <c r="S157" s="369"/>
      <c r="T157" s="370">
        <v>1077</v>
      </c>
      <c r="U157" s="371">
        <f t="shared" si="11"/>
        <v>-1077</v>
      </c>
      <c r="V157" s="370"/>
      <c r="W157" s="161"/>
      <c r="X157" s="265"/>
      <c r="Y157" s="264"/>
      <c r="Z157" s="2"/>
    </row>
    <row r="158" spans="1:26" ht="14.15" customHeight="1" x14ac:dyDescent="0.35">
      <c r="A158" s="355" t="s">
        <v>2671</v>
      </c>
      <c r="B158" s="355" t="s">
        <v>72</v>
      </c>
      <c r="C158" s="583">
        <v>4</v>
      </c>
      <c r="D158" s="584"/>
      <c r="E158" s="585">
        <v>10</v>
      </c>
      <c r="F158" s="599">
        <v>3005</v>
      </c>
      <c r="G158" s="610">
        <v>60</v>
      </c>
      <c r="H158" s="361">
        <v>7</v>
      </c>
      <c r="I158" s="362" t="s">
        <v>2245</v>
      </c>
      <c r="J158" s="399" t="s">
        <v>2131</v>
      </c>
      <c r="K158" s="400"/>
      <c r="L158" s="400"/>
      <c r="M158" s="401"/>
      <c r="N158" s="366" t="s">
        <v>70</v>
      </c>
      <c r="O158" s="368">
        <v>7187065.0499999998</v>
      </c>
      <c r="P158" s="368">
        <v>26980934.579999998</v>
      </c>
      <c r="Q158" s="368">
        <v>27924807.109999999</v>
      </c>
      <c r="R158" s="368">
        <v>17579466.800000001</v>
      </c>
      <c r="S158" s="369"/>
      <c r="T158" s="370">
        <v>40600</v>
      </c>
      <c r="U158" s="371">
        <f t="shared" si="11"/>
        <v>-40600</v>
      </c>
      <c r="V158" s="370"/>
      <c r="W158" s="161"/>
      <c r="X158" s="265"/>
      <c r="Y158" s="264"/>
      <c r="Z158" s="2"/>
    </row>
    <row r="159" spans="1:26" s="81" customFormat="1" ht="14.5" x14ac:dyDescent="0.35">
      <c r="A159" s="355"/>
      <c r="B159" s="408" t="s">
        <v>23</v>
      </c>
      <c r="C159" s="603">
        <v>4</v>
      </c>
      <c r="D159" s="604"/>
      <c r="E159" s="605">
        <v>10</v>
      </c>
      <c r="F159" s="611"/>
      <c r="G159" s="413">
        <v>60</v>
      </c>
      <c r="H159" s="414">
        <v>8</v>
      </c>
      <c r="I159" s="362" t="s">
        <v>2231</v>
      </c>
      <c r="J159" s="399"/>
      <c r="K159" s="400"/>
      <c r="L159" s="400"/>
      <c r="M159" s="401"/>
      <c r="N159" s="417" t="s">
        <v>1886</v>
      </c>
      <c r="O159" s="368"/>
      <c r="P159" s="368">
        <v>192366011.71000001</v>
      </c>
      <c r="Q159" s="368"/>
      <c r="R159" s="368"/>
      <c r="S159" s="369"/>
      <c r="T159" s="370"/>
      <c r="U159" s="371"/>
      <c r="V159" s="370"/>
      <c r="W159" s="161"/>
      <c r="X159" s="265"/>
      <c r="Y159" s="264"/>
      <c r="Z159" s="2"/>
    </row>
    <row r="160" spans="1:26" s="81" customFormat="1" ht="14.5" x14ac:dyDescent="0.35">
      <c r="A160" s="355" t="s">
        <v>1885</v>
      </c>
      <c r="B160" s="355" t="s">
        <v>23</v>
      </c>
      <c r="C160" s="583">
        <v>4</v>
      </c>
      <c r="D160" s="584"/>
      <c r="E160" s="585">
        <v>10</v>
      </c>
      <c r="F160" s="599">
        <v>3007</v>
      </c>
      <c r="G160" s="610">
        <v>60</v>
      </c>
      <c r="H160" s="361">
        <v>9</v>
      </c>
      <c r="I160" s="362">
        <v>90810004</v>
      </c>
      <c r="J160" s="399" t="s">
        <v>2132</v>
      </c>
      <c r="K160" s="400"/>
      <c r="L160" s="400"/>
      <c r="M160" s="401"/>
      <c r="N160" s="366" t="s">
        <v>132</v>
      </c>
      <c r="O160" s="368"/>
      <c r="P160" s="368">
        <v>0</v>
      </c>
      <c r="Q160" s="368">
        <v>0</v>
      </c>
      <c r="R160" s="368">
        <v>3760000</v>
      </c>
      <c r="S160" s="369"/>
      <c r="T160" s="370">
        <v>3760</v>
      </c>
      <c r="U160" s="371">
        <f>V161-T160</f>
        <v>-3760</v>
      </c>
      <c r="V160" s="370"/>
      <c r="W160" s="161"/>
      <c r="X160" s="265"/>
      <c r="Y160" s="264"/>
      <c r="Z160" s="2"/>
    </row>
    <row r="161" spans="1:27" s="81" customFormat="1" ht="14.5" x14ac:dyDescent="0.35">
      <c r="A161" s="355" t="s">
        <v>1885</v>
      </c>
      <c r="B161" s="355" t="s">
        <v>23</v>
      </c>
      <c r="C161" s="583">
        <v>4</v>
      </c>
      <c r="D161" s="584"/>
      <c r="E161" s="585">
        <v>10</v>
      </c>
      <c r="F161" s="599">
        <v>3008</v>
      </c>
      <c r="G161" s="610">
        <v>60</v>
      </c>
      <c r="H161" s="361">
        <v>10</v>
      </c>
      <c r="I161" s="362" t="s">
        <v>2245</v>
      </c>
      <c r="J161" s="399" t="s">
        <v>2133</v>
      </c>
      <c r="K161" s="400"/>
      <c r="L161" s="400"/>
      <c r="M161" s="401"/>
      <c r="N161" s="366" t="s">
        <v>1906</v>
      </c>
      <c r="O161" s="368"/>
      <c r="P161" s="368"/>
      <c r="Q161" s="368">
        <v>10758090.710000001</v>
      </c>
      <c r="R161" s="368">
        <v>6867717.6200000001</v>
      </c>
      <c r="S161" s="369"/>
      <c r="T161" s="370">
        <v>92000</v>
      </c>
      <c r="U161" s="371">
        <f>V162-T161</f>
        <v>-92000</v>
      </c>
      <c r="V161" s="370"/>
      <c r="W161" s="161"/>
      <c r="X161" s="265"/>
      <c r="Y161" s="264"/>
      <c r="Z161" s="2"/>
    </row>
    <row r="162" spans="1:27" s="81" customFormat="1" ht="14.5" x14ac:dyDescent="0.35">
      <c r="A162" s="355" t="s">
        <v>1885</v>
      </c>
      <c r="B162" s="355" t="s">
        <v>23</v>
      </c>
      <c r="C162" s="583">
        <v>4</v>
      </c>
      <c r="D162" s="584"/>
      <c r="E162" s="585">
        <v>10</v>
      </c>
      <c r="F162" s="599">
        <v>3009</v>
      </c>
      <c r="G162" s="610" t="s">
        <v>136</v>
      </c>
      <c r="H162" s="361">
        <v>11</v>
      </c>
      <c r="I162" s="362" t="s">
        <v>2245</v>
      </c>
      <c r="J162" s="399" t="s">
        <v>2134</v>
      </c>
      <c r="K162" s="400"/>
      <c r="L162" s="400"/>
      <c r="M162" s="401"/>
      <c r="N162" s="366" t="s">
        <v>1907</v>
      </c>
      <c r="O162" s="368"/>
      <c r="P162" s="368"/>
      <c r="Q162" s="368">
        <v>0</v>
      </c>
      <c r="R162" s="368">
        <v>0</v>
      </c>
      <c r="S162" s="369"/>
      <c r="T162" s="370">
        <v>67589</v>
      </c>
      <c r="U162" s="371">
        <f t="shared" si="11"/>
        <v>-67589</v>
      </c>
      <c r="V162" s="370"/>
      <c r="W162" s="161"/>
      <c r="X162" s="265"/>
      <c r="Y162" s="264"/>
      <c r="Z162" s="2"/>
    </row>
    <row r="163" spans="1:27" s="81" customFormat="1" ht="18" customHeight="1" x14ac:dyDescent="0.35">
      <c r="A163" s="355" t="s">
        <v>2677</v>
      </c>
      <c r="B163" s="355" t="s">
        <v>73</v>
      </c>
      <c r="C163" s="583">
        <v>4</v>
      </c>
      <c r="D163" s="584"/>
      <c r="E163" s="585">
        <v>10</v>
      </c>
      <c r="F163" s="599">
        <v>3010</v>
      </c>
      <c r="G163" s="610" t="s">
        <v>136</v>
      </c>
      <c r="H163" s="361">
        <v>12</v>
      </c>
      <c r="I163" s="362" t="s">
        <v>2245</v>
      </c>
      <c r="J163" s="547" t="s">
        <v>2135</v>
      </c>
      <c r="K163" s="400"/>
      <c r="L163" s="400"/>
      <c r="M163" s="401"/>
      <c r="N163" s="366" t="s">
        <v>1908</v>
      </c>
      <c r="O163" s="368"/>
      <c r="P163" s="368"/>
      <c r="Q163" s="368">
        <v>0</v>
      </c>
      <c r="R163" s="368">
        <v>1240236.1399999999</v>
      </c>
      <c r="S163" s="369"/>
      <c r="T163" s="370">
        <v>0</v>
      </c>
      <c r="U163" s="371">
        <f t="shared" si="11"/>
        <v>0</v>
      </c>
      <c r="V163" s="370"/>
      <c r="W163" s="161"/>
      <c r="X163" s="265"/>
      <c r="Y163" s="264"/>
      <c r="Z163" s="2"/>
    </row>
    <row r="164" spans="1:27" s="81" customFormat="1" ht="14.5" x14ac:dyDescent="0.35">
      <c r="A164" s="355" t="s">
        <v>2678</v>
      </c>
      <c r="B164" s="355" t="s">
        <v>73</v>
      </c>
      <c r="C164" s="583">
        <v>4</v>
      </c>
      <c r="D164" s="584"/>
      <c r="E164" s="585">
        <v>10</v>
      </c>
      <c r="F164" s="599">
        <v>3011</v>
      </c>
      <c r="G164" s="610" t="s">
        <v>136</v>
      </c>
      <c r="H164" s="361">
        <v>13</v>
      </c>
      <c r="I164" s="362">
        <v>90810004</v>
      </c>
      <c r="J164" s="399" t="s">
        <v>2352</v>
      </c>
      <c r="K164" s="400"/>
      <c r="L164" s="400"/>
      <c r="M164" s="401"/>
      <c r="N164" s="417" t="s">
        <v>2482</v>
      </c>
      <c r="O164" s="368"/>
      <c r="P164" s="368"/>
      <c r="Q164" s="368">
        <v>0</v>
      </c>
      <c r="R164" s="368">
        <v>0</v>
      </c>
      <c r="S164" s="369"/>
      <c r="T164" s="370">
        <v>265</v>
      </c>
      <c r="U164" s="371">
        <f t="shared" si="11"/>
        <v>-265</v>
      </c>
      <c r="V164" s="370"/>
      <c r="W164" s="161"/>
      <c r="X164" s="265"/>
      <c r="Y164" s="264"/>
      <c r="Z164" s="2"/>
    </row>
    <row r="165" spans="1:27" s="81" customFormat="1" ht="14.5" x14ac:dyDescent="0.35">
      <c r="A165" s="355" t="s">
        <v>2678</v>
      </c>
      <c r="B165" s="355" t="s">
        <v>73</v>
      </c>
      <c r="C165" s="583">
        <v>4</v>
      </c>
      <c r="D165" s="584"/>
      <c r="E165" s="585">
        <v>10</v>
      </c>
      <c r="F165" s="599">
        <v>3012</v>
      </c>
      <c r="G165" s="610" t="s">
        <v>136</v>
      </c>
      <c r="H165" s="361">
        <v>14</v>
      </c>
      <c r="I165" s="362">
        <v>90810004</v>
      </c>
      <c r="J165" s="399" t="s">
        <v>2748</v>
      </c>
      <c r="K165" s="400"/>
      <c r="L165" s="400"/>
      <c r="M165" s="401"/>
      <c r="N165" s="417" t="s">
        <v>2750</v>
      </c>
      <c r="O165" s="368"/>
      <c r="P165" s="368"/>
      <c r="Q165" s="368"/>
      <c r="R165" s="368"/>
      <c r="S165" s="369"/>
      <c r="T165" s="370">
        <v>450</v>
      </c>
      <c r="U165" s="371">
        <f t="shared" si="11"/>
        <v>-450</v>
      </c>
      <c r="V165" s="370"/>
      <c r="W165" s="161"/>
      <c r="X165" s="265"/>
      <c r="Y165" s="264"/>
      <c r="Z165" s="2"/>
    </row>
    <row r="166" spans="1:27" s="81" customFormat="1" ht="14.5" x14ac:dyDescent="0.35">
      <c r="A166" s="355" t="s">
        <v>2678</v>
      </c>
      <c r="B166" s="355" t="s">
        <v>73</v>
      </c>
      <c r="C166" s="583">
        <v>4</v>
      </c>
      <c r="D166" s="584"/>
      <c r="E166" s="585">
        <v>10</v>
      </c>
      <c r="F166" s="599">
        <v>3013</v>
      </c>
      <c r="G166" s="610" t="s">
        <v>136</v>
      </c>
      <c r="H166" s="361">
        <v>15</v>
      </c>
      <c r="I166" s="362">
        <v>90810004</v>
      </c>
      <c r="J166" s="399" t="s">
        <v>2749</v>
      </c>
      <c r="K166" s="400"/>
      <c r="L166" s="400"/>
      <c r="M166" s="401"/>
      <c r="N166" s="417" t="s">
        <v>2751</v>
      </c>
      <c r="O166" s="368"/>
      <c r="P166" s="368"/>
      <c r="Q166" s="368"/>
      <c r="R166" s="368"/>
      <c r="S166" s="369"/>
      <c r="T166" s="370">
        <v>0</v>
      </c>
      <c r="U166" s="371">
        <f t="shared" si="11"/>
        <v>0</v>
      </c>
      <c r="V166" s="370"/>
      <c r="W166" s="161"/>
      <c r="X166" s="265"/>
      <c r="Y166" s="264"/>
      <c r="Z166" s="2"/>
      <c r="AA166" s="29"/>
    </row>
    <row r="167" spans="1:27" ht="14.15" customHeight="1" thickBot="1" x14ac:dyDescent="0.4">
      <c r="A167" s="78"/>
      <c r="B167" s="78"/>
      <c r="C167" s="93"/>
      <c r="D167" s="8"/>
      <c r="E167" s="94"/>
      <c r="F167" s="51"/>
      <c r="G167" s="15"/>
      <c r="H167" s="9"/>
      <c r="I167" s="190"/>
      <c r="J167" s="335"/>
      <c r="K167" s="190"/>
      <c r="L167" s="190"/>
      <c r="M167" s="272"/>
      <c r="N167" s="10"/>
      <c r="O167" s="165"/>
      <c r="P167" s="165"/>
      <c r="Q167" s="165"/>
      <c r="R167" s="165"/>
      <c r="S167" s="110"/>
      <c r="T167" s="11"/>
      <c r="U167" s="36"/>
      <c r="V167" s="11"/>
      <c r="W167" s="161"/>
      <c r="X167" s="265"/>
      <c r="Y167" s="264"/>
      <c r="Z167" s="2"/>
    </row>
    <row r="168" spans="1:27" s="81" customFormat="1" ht="14.15" customHeight="1" thickBot="1" x14ac:dyDescent="0.4">
      <c r="A168" s="77"/>
      <c r="B168" s="77"/>
      <c r="C168" s="91"/>
      <c r="D168" s="87"/>
      <c r="E168" s="92"/>
      <c r="F168" s="70"/>
      <c r="G168" s="13"/>
      <c r="H168" s="83"/>
      <c r="I168" s="193"/>
      <c r="J168" s="333"/>
      <c r="K168" s="194"/>
      <c r="L168" s="194"/>
      <c r="M168" s="276"/>
      <c r="N168" s="5"/>
      <c r="O168" s="71"/>
      <c r="P168" s="71"/>
      <c r="Q168" s="71"/>
      <c r="R168" s="112"/>
      <c r="S168" s="550"/>
      <c r="T168" s="84"/>
      <c r="U168" s="319"/>
      <c r="V168" s="84"/>
      <c r="W168" s="161"/>
      <c r="X168" s="265"/>
      <c r="Y168" s="264"/>
      <c r="Z168" s="2"/>
    </row>
    <row r="169" spans="1:27" ht="12.75" customHeight="1" x14ac:dyDescent="0.3">
      <c r="A169" s="77"/>
      <c r="B169" s="77"/>
      <c r="C169" s="91"/>
      <c r="D169" s="87"/>
      <c r="E169" s="92"/>
      <c r="F169" s="70"/>
      <c r="G169" s="13"/>
      <c r="H169" s="83"/>
      <c r="I169" s="189"/>
      <c r="J169" s="336"/>
      <c r="K169" s="189"/>
      <c r="L169" s="189"/>
      <c r="M169" s="271"/>
      <c r="N169" s="7" t="s">
        <v>26</v>
      </c>
      <c r="O169" s="554">
        <f t="shared" ref="O169:R169" si="12">SUM(O11:O151)</f>
        <v>15742859904.839998</v>
      </c>
      <c r="P169" s="174">
        <f t="shared" si="12"/>
        <v>15026386495.450003</v>
      </c>
      <c r="Q169" s="174">
        <f t="shared" si="12"/>
        <v>16630700604.66</v>
      </c>
      <c r="R169" s="174">
        <f t="shared" si="12"/>
        <v>17249080930.170002</v>
      </c>
      <c r="S169" s="174">
        <f t="shared" ref="S169" si="13">SUM(S11:S151)</f>
        <v>0</v>
      </c>
      <c r="T169" s="283">
        <f>SUM(T9:T151)</f>
        <v>19840800</v>
      </c>
      <c r="U169" s="312">
        <f>SUM(U9:U151)</f>
        <v>-19840800</v>
      </c>
      <c r="V169" s="283">
        <f>SUM(V9:V151)</f>
        <v>0</v>
      </c>
      <c r="W169" s="104"/>
      <c r="X169" s="265"/>
      <c r="Y169" s="264"/>
      <c r="Z169" s="2"/>
    </row>
    <row r="170" spans="1:27" ht="14.15" customHeight="1" x14ac:dyDescent="0.3">
      <c r="A170" s="77"/>
      <c r="B170" s="77"/>
      <c r="C170" s="91"/>
      <c r="D170" s="87"/>
      <c r="E170" s="92"/>
      <c r="F170" s="70"/>
      <c r="G170" s="13"/>
      <c r="H170" s="83"/>
      <c r="I170" s="189"/>
      <c r="J170" s="336"/>
      <c r="K170" s="189"/>
      <c r="L170" s="189"/>
      <c r="M170" s="271"/>
      <c r="N170" s="7" t="s">
        <v>0</v>
      </c>
      <c r="O170" s="561">
        <f t="shared" ref="O170:R170" si="14">O30+O36+O37+O38+O103+O104+O105+O106+O107+O108+O109+O110+O111+O141+O142</f>
        <v>23822399.23</v>
      </c>
      <c r="P170" s="175">
        <f t="shared" si="14"/>
        <v>23347846.890000001</v>
      </c>
      <c r="Q170" s="175">
        <f t="shared" si="14"/>
        <v>50179307.230000004</v>
      </c>
      <c r="R170" s="175">
        <f t="shared" si="14"/>
        <v>29783696.009999998</v>
      </c>
      <c r="S170" s="175">
        <f t="shared" ref="S170" si="15">S30+S36+S37+S38+S103+S104+S105+S106+S107+S108+S109+S110+S111+S141+S142</f>
        <v>0</v>
      </c>
      <c r="T170" s="284">
        <f>T30+T36+T37+T38+T103+T104+T105+T106+T107+T108+T109+T110+T111+T141+T142</f>
        <v>26695</v>
      </c>
      <c r="U170" s="38">
        <f t="shared" ref="U170:V170" si="16">U30+U36+U37+U38+U103+U104+U105+U106+U107+U108+U109+U110+U111+U141+U142</f>
        <v>-26695</v>
      </c>
      <c r="V170" s="284">
        <f t="shared" si="16"/>
        <v>0</v>
      </c>
      <c r="W170" s="104"/>
      <c r="X170" s="265"/>
      <c r="Y170" s="264"/>
      <c r="Z170" s="2"/>
    </row>
    <row r="171" spans="1:27" ht="14.15" customHeight="1" x14ac:dyDescent="0.3">
      <c r="A171" s="77"/>
      <c r="B171" s="77"/>
      <c r="C171" s="91"/>
      <c r="D171" s="87"/>
      <c r="E171" s="92"/>
      <c r="F171" s="70"/>
      <c r="G171" s="13"/>
      <c r="H171" s="83"/>
      <c r="I171" s="281"/>
      <c r="J171" s="336"/>
      <c r="K171" s="189"/>
      <c r="L171" s="189"/>
      <c r="M171" s="271"/>
      <c r="N171" s="7" t="s">
        <v>27</v>
      </c>
      <c r="O171" s="562">
        <f t="shared" ref="O171:V171" si="17">O169-O170</f>
        <v>15719037505.609999</v>
      </c>
      <c r="P171" s="176">
        <f t="shared" si="17"/>
        <v>15003038648.560003</v>
      </c>
      <c r="Q171" s="176">
        <f t="shared" si="17"/>
        <v>16580521297.43</v>
      </c>
      <c r="R171" s="176">
        <f t="shared" ref="R171:S171" si="18">R169-R170</f>
        <v>17219297234.160004</v>
      </c>
      <c r="S171" s="176">
        <f t="shared" si="18"/>
        <v>0</v>
      </c>
      <c r="T171" s="284">
        <f t="shared" si="17"/>
        <v>19814105</v>
      </c>
      <c r="U171" s="288">
        <f t="shared" si="17"/>
        <v>-19814105</v>
      </c>
      <c r="V171" s="284">
        <f t="shared" si="17"/>
        <v>0</v>
      </c>
      <c r="W171" s="104"/>
      <c r="X171" s="265"/>
      <c r="Y171" s="264"/>
      <c r="Z171" s="2"/>
    </row>
    <row r="172" spans="1:27" ht="12.75" customHeight="1" thickBot="1" x14ac:dyDescent="0.35">
      <c r="A172" s="78"/>
      <c r="B172" s="78"/>
      <c r="C172" s="93"/>
      <c r="D172" s="8"/>
      <c r="E172" s="94"/>
      <c r="F172" s="51"/>
      <c r="G172" s="15"/>
      <c r="H172" s="9"/>
      <c r="I172" s="190"/>
      <c r="J172" s="335"/>
      <c r="K172" s="190"/>
      <c r="L172" s="190"/>
      <c r="M172" s="272"/>
      <c r="N172" s="10"/>
      <c r="O172" s="165"/>
      <c r="P172" s="177"/>
      <c r="Q172" s="177"/>
      <c r="R172" s="177"/>
      <c r="S172" s="177"/>
      <c r="T172" s="11"/>
      <c r="U172" s="289"/>
      <c r="V172" s="20"/>
      <c r="W172" s="102"/>
      <c r="X172" s="265"/>
      <c r="Y172" s="264"/>
      <c r="Z172" s="2"/>
    </row>
    <row r="173" spans="1:27" ht="39.9" customHeight="1" x14ac:dyDescent="0.3">
      <c r="A173" s="76"/>
      <c r="B173" s="77"/>
      <c r="C173" s="91"/>
      <c r="D173" s="87"/>
      <c r="E173" s="92"/>
      <c r="F173" s="70"/>
      <c r="G173" s="80"/>
      <c r="H173" s="83"/>
      <c r="I173" s="188"/>
      <c r="J173" s="336"/>
      <c r="K173" s="189"/>
      <c r="L173" s="189"/>
      <c r="M173" s="271"/>
      <c r="N173" s="5"/>
      <c r="O173" s="58"/>
      <c r="P173" s="58"/>
      <c r="Q173" s="58"/>
      <c r="R173" s="58"/>
      <c r="S173" s="111"/>
      <c r="T173" s="26"/>
      <c r="U173" s="37"/>
      <c r="V173" s="68"/>
      <c r="W173" s="57"/>
      <c r="X173" s="265"/>
      <c r="Y173" s="264"/>
      <c r="Z173" s="2"/>
    </row>
    <row r="174" spans="1:27" s="260" customFormat="1" ht="14.5" x14ac:dyDescent="0.35">
      <c r="A174" s="354" t="s">
        <v>2671</v>
      </c>
      <c r="B174" s="355" t="s">
        <v>74</v>
      </c>
      <c r="C174" s="356">
        <v>1</v>
      </c>
      <c r="D174" s="357">
        <v>1</v>
      </c>
      <c r="E174" s="358">
        <v>16</v>
      </c>
      <c r="F174" s="359">
        <v>1000</v>
      </c>
      <c r="G174" s="360">
        <v>26</v>
      </c>
      <c r="H174" s="361">
        <v>10</v>
      </c>
      <c r="I174" s="362">
        <v>92610000</v>
      </c>
      <c r="J174" s="363" t="s">
        <v>2709</v>
      </c>
      <c r="K174" s="364" t="s">
        <v>2519</v>
      </c>
      <c r="L174" s="364" t="s">
        <v>2625</v>
      </c>
      <c r="M174" s="365">
        <v>45497</v>
      </c>
      <c r="N174" s="366" t="s">
        <v>2707</v>
      </c>
      <c r="O174" s="367"/>
      <c r="P174" s="368"/>
      <c r="Q174" s="368"/>
      <c r="R174" s="368"/>
      <c r="S174" s="369"/>
      <c r="T174" s="370">
        <v>0</v>
      </c>
      <c r="U174" s="371">
        <f>V174-T174</f>
        <v>0</v>
      </c>
      <c r="V174" s="370"/>
      <c r="W174" s="297"/>
      <c r="X174" s="265" t="str">
        <f t="shared" ref="X174:X205" si="19">G174&amp;"."&amp;H174</f>
        <v>26.10</v>
      </c>
      <c r="Y174" s="264" t="b">
        <f>COUNTIF('Codes SEC'!$B$2:$F$460,X174)&gt;0</f>
        <v>1</v>
      </c>
    </row>
    <row r="175" spans="1:27" s="260" customFormat="1" ht="36" x14ac:dyDescent="0.35">
      <c r="A175" s="372"/>
      <c r="B175" s="373" t="s">
        <v>74</v>
      </c>
      <c r="C175" s="374">
        <v>1</v>
      </c>
      <c r="D175" s="375">
        <v>1</v>
      </c>
      <c r="E175" s="376">
        <v>16</v>
      </c>
      <c r="F175" s="377">
        <v>2022</v>
      </c>
      <c r="G175" s="378">
        <v>26</v>
      </c>
      <c r="H175" s="379">
        <v>10</v>
      </c>
      <c r="I175" s="380">
        <v>92610000</v>
      </c>
      <c r="J175" s="381" t="s">
        <v>2657</v>
      </c>
      <c r="K175" s="382" t="s">
        <v>2519</v>
      </c>
      <c r="L175" s="382" t="s">
        <v>2524</v>
      </c>
      <c r="M175" s="383">
        <v>44991</v>
      </c>
      <c r="N175" s="384" t="s">
        <v>2703</v>
      </c>
      <c r="O175" s="385"/>
      <c r="P175" s="386"/>
      <c r="Q175" s="386"/>
      <c r="R175" s="386">
        <v>13888.42</v>
      </c>
      <c r="S175" s="387"/>
      <c r="T175" s="388"/>
      <c r="U175" s="371"/>
      <c r="V175" s="388"/>
      <c r="W175" s="297"/>
      <c r="X175" s="265" t="str">
        <f t="shared" si="19"/>
        <v>26.10</v>
      </c>
      <c r="Y175" s="264" t="b">
        <f>COUNTIF('Codes SEC'!$B$2:$F$460,X175)&gt;0</f>
        <v>1</v>
      </c>
    </row>
    <row r="176" spans="1:27" ht="14.5" x14ac:dyDescent="0.35">
      <c r="A176" s="354" t="s">
        <v>2671</v>
      </c>
      <c r="B176" s="355" t="s">
        <v>74</v>
      </c>
      <c r="C176" s="356">
        <v>1</v>
      </c>
      <c r="D176" s="357">
        <v>1</v>
      </c>
      <c r="E176" s="358">
        <v>16</v>
      </c>
      <c r="F176" s="359">
        <v>1000</v>
      </c>
      <c r="G176" s="360">
        <v>36</v>
      </c>
      <c r="H176" s="361">
        <v>90</v>
      </c>
      <c r="I176" s="362">
        <v>93690000</v>
      </c>
      <c r="J176" s="363" t="s">
        <v>2589</v>
      </c>
      <c r="K176" s="364"/>
      <c r="L176" s="364"/>
      <c r="M176" s="365"/>
      <c r="N176" s="366" t="s">
        <v>2627</v>
      </c>
      <c r="O176" s="368"/>
      <c r="P176" s="368"/>
      <c r="Q176" s="368"/>
      <c r="R176" s="368"/>
      <c r="S176" s="369"/>
      <c r="T176" s="370">
        <v>840</v>
      </c>
      <c r="U176" s="371">
        <f>V176-T176</f>
        <v>-840</v>
      </c>
      <c r="V176" s="370"/>
      <c r="W176" s="160"/>
      <c r="X176" s="265" t="str">
        <f t="shared" si="19"/>
        <v>36.90</v>
      </c>
      <c r="Y176" s="264" t="b">
        <f>COUNTIF('Codes SEC'!$B$2:$F$460,X176)&gt;0</f>
        <v>1</v>
      </c>
      <c r="Z176" s="2"/>
    </row>
    <row r="177" spans="1:26" s="81" customFormat="1" ht="24.5" customHeight="1" x14ac:dyDescent="0.35">
      <c r="A177" s="354"/>
      <c r="B177" s="389" t="s">
        <v>74</v>
      </c>
      <c r="C177" s="390">
        <v>1</v>
      </c>
      <c r="D177" s="391">
        <v>1</v>
      </c>
      <c r="E177" s="392">
        <v>16</v>
      </c>
      <c r="F177" s="393">
        <v>2022</v>
      </c>
      <c r="G177" s="394">
        <v>36</v>
      </c>
      <c r="H177" s="395">
        <v>90</v>
      </c>
      <c r="I177" s="396" t="s">
        <v>2184</v>
      </c>
      <c r="J177" s="381" t="s">
        <v>1995</v>
      </c>
      <c r="K177" s="382"/>
      <c r="L177" s="382"/>
      <c r="M177" s="383"/>
      <c r="N177" s="397" t="s">
        <v>2704</v>
      </c>
      <c r="O177" s="386">
        <v>412598.41000000009</v>
      </c>
      <c r="P177" s="386">
        <v>631884.44999999995</v>
      </c>
      <c r="Q177" s="386">
        <v>1784092.1</v>
      </c>
      <c r="R177" s="386">
        <v>1935505.18</v>
      </c>
      <c r="S177" s="387"/>
      <c r="T177" s="388"/>
      <c r="U177" s="371"/>
      <c r="V177" s="388"/>
      <c r="W177" s="160"/>
      <c r="X177" s="265" t="str">
        <f t="shared" si="19"/>
        <v>36.90</v>
      </c>
      <c r="Y177" s="264" t="b">
        <f>COUNTIF('Codes SEC'!$B$2:$F$460,X177)&gt;0</f>
        <v>1</v>
      </c>
      <c r="Z177" s="2"/>
    </row>
    <row r="178" spans="1:26" ht="40.5" customHeight="1" x14ac:dyDescent="0.35">
      <c r="A178" s="354"/>
      <c r="B178" s="389" t="s">
        <v>74</v>
      </c>
      <c r="C178" s="390">
        <v>1</v>
      </c>
      <c r="D178" s="391">
        <v>1</v>
      </c>
      <c r="E178" s="392">
        <v>16</v>
      </c>
      <c r="F178" s="393">
        <v>2022</v>
      </c>
      <c r="G178" s="394">
        <v>36</v>
      </c>
      <c r="H178" s="395">
        <v>90</v>
      </c>
      <c r="I178" s="396" t="s">
        <v>2184</v>
      </c>
      <c r="J178" s="381" t="s">
        <v>1996</v>
      </c>
      <c r="K178" s="382"/>
      <c r="L178" s="382"/>
      <c r="M178" s="383"/>
      <c r="N178" s="397" t="s">
        <v>2702</v>
      </c>
      <c r="O178" s="386">
        <v>0</v>
      </c>
      <c r="P178" s="386">
        <v>0</v>
      </c>
      <c r="Q178" s="386">
        <v>0</v>
      </c>
      <c r="R178" s="386">
        <v>0</v>
      </c>
      <c r="S178" s="387"/>
      <c r="T178" s="388"/>
      <c r="U178" s="371"/>
      <c r="V178" s="388"/>
      <c r="W178" s="160"/>
      <c r="X178" s="265" t="str">
        <f t="shared" si="19"/>
        <v>36.90</v>
      </c>
      <c r="Y178" s="264" t="b">
        <f>COUNTIF('Codes SEC'!$B$2:$F$460,X178)&gt;0</f>
        <v>1</v>
      </c>
      <c r="Z178" s="2"/>
    </row>
    <row r="179" spans="1:26" ht="14.15" customHeight="1" x14ac:dyDescent="0.35">
      <c r="A179" s="355" t="s">
        <v>2671</v>
      </c>
      <c r="B179" s="355" t="s">
        <v>75</v>
      </c>
      <c r="C179" s="356">
        <v>1</v>
      </c>
      <c r="D179" s="357">
        <v>1</v>
      </c>
      <c r="E179" s="358">
        <v>19</v>
      </c>
      <c r="F179" s="359">
        <v>1000</v>
      </c>
      <c r="G179" s="360">
        <v>36</v>
      </c>
      <c r="H179" s="398">
        <v>60</v>
      </c>
      <c r="I179" s="362" t="s">
        <v>2226</v>
      </c>
      <c r="J179" s="399" t="s">
        <v>2085</v>
      </c>
      <c r="K179" s="400"/>
      <c r="L179" s="400"/>
      <c r="M179" s="401"/>
      <c r="N179" s="366" t="s">
        <v>38</v>
      </c>
      <c r="O179" s="402">
        <v>488437170.31</v>
      </c>
      <c r="P179" s="402">
        <v>499806690.52999985</v>
      </c>
      <c r="Q179" s="402">
        <v>534366035.97000003</v>
      </c>
      <c r="R179" s="402">
        <v>569948304.04999995</v>
      </c>
      <c r="S179" s="403"/>
      <c r="T179" s="370">
        <v>610164</v>
      </c>
      <c r="U179" s="404">
        <f t="shared" ref="U179:U213" si="20">V179-T179</f>
        <v>-610164</v>
      </c>
      <c r="V179" s="370"/>
      <c r="W179" s="160"/>
      <c r="X179" s="265" t="str">
        <f t="shared" si="19"/>
        <v>36.60</v>
      </c>
      <c r="Y179" s="264" t="b">
        <f>COUNTIF('Codes SEC'!$B$2:$F$460,X179)&gt;0</f>
        <v>1</v>
      </c>
      <c r="Z179" s="2"/>
    </row>
    <row r="180" spans="1:26" ht="14.5" x14ac:dyDescent="0.35">
      <c r="A180" s="355" t="s">
        <v>2671</v>
      </c>
      <c r="B180" s="355" t="s">
        <v>75</v>
      </c>
      <c r="C180" s="356">
        <v>1</v>
      </c>
      <c r="D180" s="357">
        <v>1</v>
      </c>
      <c r="E180" s="358">
        <v>19</v>
      </c>
      <c r="F180" s="359">
        <v>1000</v>
      </c>
      <c r="G180" s="360">
        <v>36</v>
      </c>
      <c r="H180" s="398">
        <v>60</v>
      </c>
      <c r="I180" s="362" t="s">
        <v>2226</v>
      </c>
      <c r="J180" s="399" t="s">
        <v>2086</v>
      </c>
      <c r="K180" s="400"/>
      <c r="L180" s="400"/>
      <c r="M180" s="401"/>
      <c r="N180" s="366" t="s">
        <v>67</v>
      </c>
      <c r="O180" s="402">
        <v>134444385.98999998</v>
      </c>
      <c r="P180" s="402">
        <v>145223647.09999996</v>
      </c>
      <c r="Q180" s="402">
        <v>136198356.53</v>
      </c>
      <c r="R180" s="402">
        <v>155138132.78</v>
      </c>
      <c r="S180" s="403"/>
      <c r="T180" s="370">
        <v>168605</v>
      </c>
      <c r="U180" s="404">
        <f t="shared" si="20"/>
        <v>-168605</v>
      </c>
      <c r="V180" s="370"/>
      <c r="W180" s="160"/>
      <c r="X180" s="265" t="str">
        <f t="shared" si="19"/>
        <v>36.60</v>
      </c>
      <c r="Y180" s="264" t="b">
        <f>COUNTIF('Codes SEC'!$B$2:$F$460,X180)&gt;0</f>
        <v>1</v>
      </c>
      <c r="Z180" s="2"/>
    </row>
    <row r="181" spans="1:26" s="81" customFormat="1" ht="24" x14ac:dyDescent="0.35">
      <c r="A181" s="355" t="s">
        <v>2671</v>
      </c>
      <c r="B181" s="389" t="s">
        <v>72</v>
      </c>
      <c r="C181" s="390">
        <v>1</v>
      </c>
      <c r="D181" s="391">
        <v>3</v>
      </c>
      <c r="E181" s="392">
        <v>14</v>
      </c>
      <c r="F181" s="393">
        <v>2005</v>
      </c>
      <c r="G181" s="394">
        <v>12</v>
      </c>
      <c r="H181" s="395">
        <v>11</v>
      </c>
      <c r="I181" s="396">
        <v>91211000</v>
      </c>
      <c r="J181" s="381" t="s">
        <v>2664</v>
      </c>
      <c r="K181" s="382" t="s">
        <v>2519</v>
      </c>
      <c r="L181" s="382" t="s">
        <v>2625</v>
      </c>
      <c r="M181" s="383">
        <v>45384</v>
      </c>
      <c r="N181" s="405" t="s">
        <v>2722</v>
      </c>
      <c r="O181" s="406"/>
      <c r="P181" s="406"/>
      <c r="Q181" s="406"/>
      <c r="R181" s="406"/>
      <c r="S181" s="407"/>
      <c r="T181" s="388">
        <v>0</v>
      </c>
      <c r="U181" s="371">
        <f t="shared" si="20"/>
        <v>0</v>
      </c>
      <c r="V181" s="388"/>
      <c r="W181" s="160"/>
      <c r="X181" s="265" t="str">
        <f t="shared" si="19"/>
        <v>12.11</v>
      </c>
      <c r="Y181" s="264" t="b">
        <f>COUNTIF('Codes SEC'!$B$2:$F$460,X181)&gt;0</f>
        <v>1</v>
      </c>
      <c r="Z181" s="2"/>
    </row>
    <row r="182" spans="1:26" s="81" customFormat="1" ht="14.5" x14ac:dyDescent="0.35">
      <c r="A182" s="408" t="s">
        <v>2671</v>
      </c>
      <c r="B182" s="408" t="s">
        <v>72</v>
      </c>
      <c r="C182" s="409">
        <v>1</v>
      </c>
      <c r="D182" s="410">
        <v>3</v>
      </c>
      <c r="E182" s="411">
        <v>14</v>
      </c>
      <c r="F182" s="412">
        <v>1000</v>
      </c>
      <c r="G182" s="413">
        <v>16</v>
      </c>
      <c r="H182" s="414">
        <v>11</v>
      </c>
      <c r="I182" s="415">
        <v>91611000</v>
      </c>
      <c r="J182" s="416" t="s">
        <v>2526</v>
      </c>
      <c r="K182" s="364"/>
      <c r="L182" s="364"/>
      <c r="M182" s="365"/>
      <c r="N182" s="417" t="s">
        <v>2564</v>
      </c>
      <c r="O182" s="402"/>
      <c r="P182" s="402"/>
      <c r="Q182" s="402"/>
      <c r="R182" s="402">
        <v>0</v>
      </c>
      <c r="S182" s="403"/>
      <c r="T182" s="418">
        <v>0</v>
      </c>
      <c r="U182" s="371">
        <f t="shared" si="20"/>
        <v>0</v>
      </c>
      <c r="V182" s="418"/>
      <c r="W182" s="160"/>
      <c r="X182" s="265" t="str">
        <f t="shared" si="19"/>
        <v>16.11</v>
      </c>
      <c r="Y182" s="264" t="b">
        <f>COUNTIF('Codes SEC'!$B$2:$F$460,X182)&gt;0</f>
        <v>1</v>
      </c>
      <c r="Z182" s="2"/>
    </row>
    <row r="183" spans="1:26" s="81" customFormat="1" ht="36" x14ac:dyDescent="0.35">
      <c r="A183" s="355" t="s">
        <v>2671</v>
      </c>
      <c r="B183" s="389" t="s">
        <v>72</v>
      </c>
      <c r="C183" s="390">
        <v>1</v>
      </c>
      <c r="D183" s="391">
        <v>3</v>
      </c>
      <c r="E183" s="392">
        <v>14</v>
      </c>
      <c r="F183" s="393">
        <v>2004</v>
      </c>
      <c r="G183" s="394">
        <v>16</v>
      </c>
      <c r="H183" s="395">
        <v>11</v>
      </c>
      <c r="I183" s="396" t="s">
        <v>2176</v>
      </c>
      <c r="J183" s="381" t="s">
        <v>2048</v>
      </c>
      <c r="K183" s="382"/>
      <c r="L183" s="382"/>
      <c r="M183" s="383"/>
      <c r="N183" s="419" t="s">
        <v>2723</v>
      </c>
      <c r="O183" s="406"/>
      <c r="P183" s="406"/>
      <c r="Q183" s="406">
        <v>0</v>
      </c>
      <c r="R183" s="406">
        <v>0</v>
      </c>
      <c r="S183" s="407"/>
      <c r="T183" s="420">
        <v>0</v>
      </c>
      <c r="U183" s="371">
        <f t="shared" si="20"/>
        <v>0</v>
      </c>
      <c r="V183" s="420"/>
      <c r="W183" s="160"/>
      <c r="X183" s="265" t="str">
        <f t="shared" si="19"/>
        <v>16.11</v>
      </c>
      <c r="Y183" s="264" t="b">
        <f>COUNTIF('Codes SEC'!$B$2:$F$460,X183)&gt;0</f>
        <v>1</v>
      </c>
      <c r="Z183" s="2"/>
    </row>
    <row r="184" spans="1:26" s="81" customFormat="1" ht="48" x14ac:dyDescent="0.35">
      <c r="A184" s="355" t="s">
        <v>2671</v>
      </c>
      <c r="B184" s="389" t="s">
        <v>72</v>
      </c>
      <c r="C184" s="390">
        <v>1</v>
      </c>
      <c r="D184" s="391">
        <v>3</v>
      </c>
      <c r="E184" s="392">
        <v>14</v>
      </c>
      <c r="F184" s="393">
        <v>2004</v>
      </c>
      <c r="G184" s="394">
        <v>16</v>
      </c>
      <c r="H184" s="395">
        <v>11</v>
      </c>
      <c r="I184" s="396" t="s">
        <v>2176</v>
      </c>
      <c r="J184" s="381" t="s">
        <v>2049</v>
      </c>
      <c r="K184" s="382"/>
      <c r="L184" s="382"/>
      <c r="M184" s="383"/>
      <c r="N184" s="419" t="s">
        <v>2724</v>
      </c>
      <c r="O184" s="406"/>
      <c r="P184" s="406"/>
      <c r="Q184" s="406">
        <v>0</v>
      </c>
      <c r="R184" s="406">
        <v>0</v>
      </c>
      <c r="S184" s="407"/>
      <c r="T184" s="420">
        <v>0</v>
      </c>
      <c r="U184" s="371">
        <f t="shared" si="20"/>
        <v>0</v>
      </c>
      <c r="V184" s="420"/>
      <c r="W184" s="160"/>
      <c r="X184" s="265" t="str">
        <f t="shared" si="19"/>
        <v>16.11</v>
      </c>
      <c r="Y184" s="264" t="b">
        <f>COUNTIF('Codes SEC'!$B$2:$F$460,X184)&gt;0</f>
        <v>1</v>
      </c>
      <c r="Z184" s="2"/>
    </row>
    <row r="185" spans="1:26" s="81" customFormat="1" ht="24" x14ac:dyDescent="0.35">
      <c r="A185" s="355" t="s">
        <v>2671</v>
      </c>
      <c r="B185" s="389" t="s">
        <v>72</v>
      </c>
      <c r="C185" s="390">
        <v>1</v>
      </c>
      <c r="D185" s="391">
        <v>3</v>
      </c>
      <c r="E185" s="392">
        <v>14</v>
      </c>
      <c r="F185" s="393">
        <v>2004</v>
      </c>
      <c r="G185" s="394">
        <v>16</v>
      </c>
      <c r="H185" s="421">
        <v>11</v>
      </c>
      <c r="I185" s="396" t="s">
        <v>2176</v>
      </c>
      <c r="J185" s="381" t="s">
        <v>2050</v>
      </c>
      <c r="K185" s="382"/>
      <c r="L185" s="382"/>
      <c r="M185" s="383"/>
      <c r="N185" s="419" t="s">
        <v>2725</v>
      </c>
      <c r="O185" s="406"/>
      <c r="P185" s="406"/>
      <c r="Q185" s="406">
        <v>197582.53</v>
      </c>
      <c r="R185" s="406">
        <v>273445.15999999997</v>
      </c>
      <c r="S185" s="407"/>
      <c r="T185" s="388">
        <v>0</v>
      </c>
      <c r="U185" s="371">
        <f t="shared" si="20"/>
        <v>0</v>
      </c>
      <c r="V185" s="388"/>
      <c r="W185" s="160"/>
      <c r="X185" s="265" t="str">
        <f t="shared" si="19"/>
        <v>16.11</v>
      </c>
      <c r="Y185" s="264" t="b">
        <f>COUNTIF('Codes SEC'!$B$2:$F$460,X185)&gt;0</f>
        <v>1</v>
      </c>
      <c r="Z185" s="2"/>
    </row>
    <row r="186" spans="1:26" s="81" customFormat="1" ht="24" x14ac:dyDescent="0.35">
      <c r="A186" s="408" t="s">
        <v>2671</v>
      </c>
      <c r="B186" s="373" t="s">
        <v>72</v>
      </c>
      <c r="C186" s="374">
        <v>1</v>
      </c>
      <c r="D186" s="375">
        <v>3</v>
      </c>
      <c r="E186" s="376">
        <v>14</v>
      </c>
      <c r="F186" s="377">
        <v>2003</v>
      </c>
      <c r="G186" s="378">
        <v>16</v>
      </c>
      <c r="H186" s="422">
        <v>11</v>
      </c>
      <c r="I186" s="380">
        <v>91611000</v>
      </c>
      <c r="J186" s="381" t="s">
        <v>2372</v>
      </c>
      <c r="K186" s="382" t="s">
        <v>2519</v>
      </c>
      <c r="L186" s="382" t="s">
        <v>2522</v>
      </c>
      <c r="M186" s="383">
        <v>44943</v>
      </c>
      <c r="N186" s="419" t="s">
        <v>2598</v>
      </c>
      <c r="O186" s="406"/>
      <c r="P186" s="406"/>
      <c r="Q186" s="406">
        <v>1619988</v>
      </c>
      <c r="R186" s="406">
        <v>1811648</v>
      </c>
      <c r="S186" s="407"/>
      <c r="T186" s="388">
        <v>0</v>
      </c>
      <c r="U186" s="371">
        <f t="shared" si="20"/>
        <v>0</v>
      </c>
      <c r="V186" s="388"/>
      <c r="W186" s="160"/>
      <c r="X186" s="265" t="str">
        <f t="shared" si="19"/>
        <v>16.11</v>
      </c>
      <c r="Y186" s="264" t="b">
        <f>COUNTIF('Codes SEC'!$B$2:$F$460,X186)&gt;0</f>
        <v>1</v>
      </c>
      <c r="Z186" s="2"/>
    </row>
    <row r="187" spans="1:26" s="81" customFormat="1" ht="24" x14ac:dyDescent="0.35">
      <c r="A187" s="408" t="s">
        <v>2671</v>
      </c>
      <c r="B187" s="373" t="s">
        <v>72</v>
      </c>
      <c r="C187" s="374">
        <v>1</v>
      </c>
      <c r="D187" s="375">
        <v>3</v>
      </c>
      <c r="E187" s="376">
        <v>14</v>
      </c>
      <c r="F187" s="377">
        <v>2003</v>
      </c>
      <c r="G187" s="378">
        <v>16</v>
      </c>
      <c r="H187" s="379">
        <v>11</v>
      </c>
      <c r="I187" s="380">
        <v>91611000</v>
      </c>
      <c r="J187" s="381" t="s">
        <v>2583</v>
      </c>
      <c r="K187" s="382" t="s">
        <v>2519</v>
      </c>
      <c r="L187" s="382" t="s">
        <v>2522</v>
      </c>
      <c r="M187" s="383">
        <v>44943</v>
      </c>
      <c r="N187" s="405" t="s">
        <v>2600</v>
      </c>
      <c r="O187" s="406"/>
      <c r="P187" s="406"/>
      <c r="Q187" s="406">
        <v>230258</v>
      </c>
      <c r="R187" s="406">
        <v>254734</v>
      </c>
      <c r="S187" s="407"/>
      <c r="T187" s="420">
        <v>0</v>
      </c>
      <c r="U187" s="371">
        <f t="shared" si="20"/>
        <v>0</v>
      </c>
      <c r="V187" s="420"/>
      <c r="W187" s="160"/>
      <c r="X187" s="265" t="str">
        <f t="shared" si="19"/>
        <v>16.11</v>
      </c>
      <c r="Y187" s="264" t="b">
        <f>COUNTIF('Codes SEC'!$B$2:$F$460,X187)&gt;0</f>
        <v>1</v>
      </c>
      <c r="Z187" s="2"/>
    </row>
    <row r="188" spans="1:26" ht="14.15" customHeight="1" x14ac:dyDescent="0.35">
      <c r="A188" s="355" t="s">
        <v>2671</v>
      </c>
      <c r="B188" s="355" t="s">
        <v>72</v>
      </c>
      <c r="C188" s="356">
        <v>1</v>
      </c>
      <c r="D188" s="357">
        <v>3</v>
      </c>
      <c r="E188" s="358">
        <v>14</v>
      </c>
      <c r="F188" s="359">
        <v>1000</v>
      </c>
      <c r="G188" s="360">
        <v>16</v>
      </c>
      <c r="H188" s="361">
        <v>12</v>
      </c>
      <c r="I188" s="362" t="s">
        <v>2177</v>
      </c>
      <c r="J188" s="363" t="s">
        <v>2043</v>
      </c>
      <c r="K188" s="364"/>
      <c r="L188" s="364"/>
      <c r="M188" s="365"/>
      <c r="N188" s="366" t="s">
        <v>54</v>
      </c>
      <c r="O188" s="402">
        <v>222015.05000000005</v>
      </c>
      <c r="P188" s="402">
        <v>222707.24000000008</v>
      </c>
      <c r="Q188" s="402">
        <v>231934.37</v>
      </c>
      <c r="R188" s="402">
        <v>297186.3</v>
      </c>
      <c r="S188" s="403"/>
      <c r="T188" s="418">
        <v>320</v>
      </c>
      <c r="U188" s="371">
        <f t="shared" si="20"/>
        <v>-320</v>
      </c>
      <c r="V188" s="418"/>
      <c r="W188" s="320"/>
      <c r="X188" s="265" t="str">
        <f t="shared" si="19"/>
        <v>16.12</v>
      </c>
      <c r="Y188" s="264" t="b">
        <f>COUNTIF('Codes SEC'!$B$2:$F$460,X188)&gt;0</f>
        <v>1</v>
      </c>
      <c r="Z188" s="2"/>
    </row>
    <row r="189" spans="1:26" ht="14.5" x14ac:dyDescent="0.35">
      <c r="A189" s="355" t="s">
        <v>2671</v>
      </c>
      <c r="B189" s="355" t="s">
        <v>72</v>
      </c>
      <c r="C189" s="356">
        <v>1</v>
      </c>
      <c r="D189" s="357">
        <v>3</v>
      </c>
      <c r="E189" s="358">
        <v>14</v>
      </c>
      <c r="F189" s="359">
        <v>1000</v>
      </c>
      <c r="G189" s="360">
        <v>16</v>
      </c>
      <c r="H189" s="361">
        <v>12</v>
      </c>
      <c r="I189" s="362" t="s">
        <v>2177</v>
      </c>
      <c r="J189" s="363" t="s">
        <v>2044</v>
      </c>
      <c r="K189" s="364"/>
      <c r="L189" s="364"/>
      <c r="M189" s="365"/>
      <c r="N189" s="366" t="s">
        <v>51</v>
      </c>
      <c r="O189" s="368">
        <v>133699.91</v>
      </c>
      <c r="P189" s="368">
        <v>18236.98</v>
      </c>
      <c r="Q189" s="368">
        <v>104580</v>
      </c>
      <c r="R189" s="368">
        <v>102583.81</v>
      </c>
      <c r="S189" s="369"/>
      <c r="T189" s="370">
        <v>18</v>
      </c>
      <c r="U189" s="371">
        <f t="shared" si="20"/>
        <v>-18</v>
      </c>
      <c r="V189" s="370"/>
      <c r="W189" s="160"/>
      <c r="X189" s="265" t="str">
        <f t="shared" si="19"/>
        <v>16.12</v>
      </c>
      <c r="Y189" s="264" t="b">
        <f>COUNTIF('Codes SEC'!$B$2:$F$460,X189)&gt;0</f>
        <v>1</v>
      </c>
      <c r="Z189" s="2"/>
    </row>
    <row r="190" spans="1:26" s="81" customFormat="1" ht="14.5" x14ac:dyDescent="0.35">
      <c r="A190" s="355" t="s">
        <v>2671</v>
      </c>
      <c r="B190" s="355" t="s">
        <v>72</v>
      </c>
      <c r="C190" s="356">
        <v>1</v>
      </c>
      <c r="D190" s="357">
        <v>3</v>
      </c>
      <c r="E190" s="358">
        <v>14</v>
      </c>
      <c r="F190" s="359">
        <v>1000</v>
      </c>
      <c r="G190" s="360">
        <v>16</v>
      </c>
      <c r="H190" s="436">
        <v>12</v>
      </c>
      <c r="I190" s="362" t="s">
        <v>2177</v>
      </c>
      <c r="J190" s="547" t="s">
        <v>2117</v>
      </c>
      <c r="K190" s="440"/>
      <c r="L190" s="440"/>
      <c r="M190" s="441"/>
      <c r="N190" s="366" t="s">
        <v>2764</v>
      </c>
      <c r="O190" s="402">
        <v>148420.15</v>
      </c>
      <c r="P190" s="402">
        <v>165153.58999999997</v>
      </c>
      <c r="Q190" s="402">
        <v>12806.36</v>
      </c>
      <c r="R190" s="402">
        <v>12318.39</v>
      </c>
      <c r="S190" s="403"/>
      <c r="T190" s="370">
        <v>0</v>
      </c>
      <c r="U190" s="404">
        <f t="shared" si="20"/>
        <v>0</v>
      </c>
      <c r="V190" s="370"/>
      <c r="W190" s="320"/>
      <c r="X190" s="265" t="str">
        <f t="shared" si="19"/>
        <v>16.12</v>
      </c>
      <c r="Y190" s="264" t="b">
        <f>COUNTIF('Codes SEC'!$B$2:$F$460,X190)&gt;0</f>
        <v>1</v>
      </c>
      <c r="Z190" s="2"/>
    </row>
    <row r="191" spans="1:26" ht="14.15" customHeight="1" x14ac:dyDescent="0.35">
      <c r="A191" s="355" t="s">
        <v>2671</v>
      </c>
      <c r="B191" s="408" t="s">
        <v>72</v>
      </c>
      <c r="C191" s="409">
        <v>1</v>
      </c>
      <c r="D191" s="410">
        <v>3</v>
      </c>
      <c r="E191" s="411">
        <v>14</v>
      </c>
      <c r="F191" s="412">
        <v>1000</v>
      </c>
      <c r="G191" s="413">
        <v>16</v>
      </c>
      <c r="H191" s="414">
        <v>12</v>
      </c>
      <c r="I191" s="415">
        <v>91612000</v>
      </c>
      <c r="J191" s="416" t="s">
        <v>2527</v>
      </c>
      <c r="K191" s="424"/>
      <c r="L191" s="424"/>
      <c r="M191" s="425"/>
      <c r="N191" s="366" t="s">
        <v>2794</v>
      </c>
      <c r="O191" s="368"/>
      <c r="P191" s="368"/>
      <c r="Q191" s="368"/>
      <c r="R191" s="368">
        <v>0</v>
      </c>
      <c r="S191" s="369"/>
      <c r="T191" s="370">
        <v>0</v>
      </c>
      <c r="U191" s="371">
        <f t="shared" si="20"/>
        <v>0</v>
      </c>
      <c r="V191" s="370"/>
      <c r="W191" s="160"/>
      <c r="X191" s="265" t="str">
        <f t="shared" si="19"/>
        <v>16.12</v>
      </c>
      <c r="Y191" s="264" t="b">
        <f>COUNTIF('Codes SEC'!$B$2:$F$460,X191)&gt;0</f>
        <v>1</v>
      </c>
      <c r="Z191" s="2"/>
    </row>
    <row r="192" spans="1:26" s="81" customFormat="1" ht="24" x14ac:dyDescent="0.35">
      <c r="A192" s="408" t="s">
        <v>2671</v>
      </c>
      <c r="B192" s="373" t="s">
        <v>72</v>
      </c>
      <c r="C192" s="374">
        <v>1</v>
      </c>
      <c r="D192" s="375">
        <v>3</v>
      </c>
      <c r="E192" s="376">
        <v>14</v>
      </c>
      <c r="F192" s="377">
        <v>2004</v>
      </c>
      <c r="G192" s="378">
        <v>16</v>
      </c>
      <c r="H192" s="379">
        <v>12</v>
      </c>
      <c r="I192" s="380">
        <v>91612000</v>
      </c>
      <c r="J192" s="381" t="s">
        <v>2528</v>
      </c>
      <c r="K192" s="382" t="s">
        <v>2519</v>
      </c>
      <c r="L192" s="382" t="s">
        <v>2524</v>
      </c>
      <c r="M192" s="383">
        <v>45023</v>
      </c>
      <c r="N192" s="405" t="s">
        <v>2529</v>
      </c>
      <c r="O192" s="406"/>
      <c r="P192" s="406"/>
      <c r="Q192" s="406"/>
      <c r="R192" s="406">
        <v>11515</v>
      </c>
      <c r="S192" s="407"/>
      <c r="T192" s="420">
        <v>0</v>
      </c>
      <c r="U192" s="371">
        <f t="shared" si="20"/>
        <v>0</v>
      </c>
      <c r="V192" s="420"/>
      <c r="W192" s="160"/>
      <c r="X192" s="265" t="str">
        <f t="shared" si="19"/>
        <v>16.12</v>
      </c>
      <c r="Y192" s="264" t="b">
        <f>COUNTIF('Codes SEC'!$B$2:$F$460,X192)&gt;0</f>
        <v>1</v>
      </c>
      <c r="Z192" s="2"/>
    </row>
    <row r="193" spans="1:26" s="81" customFormat="1" ht="26" customHeight="1" x14ac:dyDescent="0.35">
      <c r="A193" s="408" t="s">
        <v>2671</v>
      </c>
      <c r="B193" s="373" t="s">
        <v>72</v>
      </c>
      <c r="C193" s="374">
        <v>1</v>
      </c>
      <c r="D193" s="375">
        <v>3</v>
      </c>
      <c r="E193" s="376">
        <v>14</v>
      </c>
      <c r="F193" s="377">
        <v>2003</v>
      </c>
      <c r="G193" s="378">
        <v>16</v>
      </c>
      <c r="H193" s="379">
        <v>12</v>
      </c>
      <c r="I193" s="380">
        <v>91612000</v>
      </c>
      <c r="J193" s="381" t="s">
        <v>2373</v>
      </c>
      <c r="K193" s="382" t="s">
        <v>2519</v>
      </c>
      <c r="L193" s="382" t="s">
        <v>2522</v>
      </c>
      <c r="M193" s="383">
        <v>44943</v>
      </c>
      <c r="N193" s="419" t="s">
        <v>2599</v>
      </c>
      <c r="O193" s="406"/>
      <c r="P193" s="406"/>
      <c r="Q193" s="406">
        <v>151404</v>
      </c>
      <c r="R193" s="406">
        <v>184327</v>
      </c>
      <c r="S193" s="407"/>
      <c r="T193" s="388">
        <v>0</v>
      </c>
      <c r="U193" s="371">
        <f t="shared" si="20"/>
        <v>0</v>
      </c>
      <c r="V193" s="388"/>
      <c r="W193" s="160"/>
      <c r="X193" s="265" t="str">
        <f t="shared" si="19"/>
        <v>16.12</v>
      </c>
      <c r="Y193" s="264" t="b">
        <f>COUNTIF('Codes SEC'!$B$2:$F$460,X193)&gt;0</f>
        <v>1</v>
      </c>
      <c r="Z193" s="2"/>
    </row>
    <row r="194" spans="1:26" ht="41.4" customHeight="1" x14ac:dyDescent="0.35">
      <c r="A194" s="355" t="s">
        <v>2671</v>
      </c>
      <c r="B194" s="389" t="s">
        <v>72</v>
      </c>
      <c r="C194" s="390">
        <v>1</v>
      </c>
      <c r="D194" s="391">
        <v>3</v>
      </c>
      <c r="E194" s="392">
        <v>14</v>
      </c>
      <c r="F194" s="393">
        <v>2007</v>
      </c>
      <c r="G194" s="394">
        <v>18</v>
      </c>
      <c r="H194" s="395">
        <v>10</v>
      </c>
      <c r="I194" s="396" t="s">
        <v>2204</v>
      </c>
      <c r="J194" s="381" t="s">
        <v>2029</v>
      </c>
      <c r="K194" s="382"/>
      <c r="L194" s="382"/>
      <c r="M194" s="383"/>
      <c r="N194" s="405" t="s">
        <v>1921</v>
      </c>
      <c r="O194" s="386">
        <v>3039531.7999999993</v>
      </c>
      <c r="P194" s="386">
        <v>3035001.44</v>
      </c>
      <c r="Q194" s="386">
        <v>2308723.0099999998</v>
      </c>
      <c r="R194" s="386">
        <v>0</v>
      </c>
      <c r="S194" s="387"/>
      <c r="T194" s="420">
        <v>3000</v>
      </c>
      <c r="U194" s="371">
        <f t="shared" si="20"/>
        <v>-3000</v>
      </c>
      <c r="V194" s="420"/>
      <c r="W194" s="160"/>
      <c r="X194" s="265" t="str">
        <f t="shared" si="19"/>
        <v>18.10</v>
      </c>
      <c r="Y194" s="264" t="b">
        <f>COUNTIF('Codes SEC'!$B$2:$F$460,X194)&gt;0</f>
        <v>1</v>
      </c>
      <c r="Z194" s="2"/>
    </row>
    <row r="195" spans="1:26" s="81" customFormat="1" ht="24" x14ac:dyDescent="0.35">
      <c r="A195" s="355" t="s">
        <v>2671</v>
      </c>
      <c r="B195" s="389" t="s">
        <v>72</v>
      </c>
      <c r="C195" s="390">
        <v>1</v>
      </c>
      <c r="D195" s="391">
        <v>3</v>
      </c>
      <c r="E195" s="392">
        <v>14</v>
      </c>
      <c r="F195" s="393">
        <v>2007</v>
      </c>
      <c r="G195" s="394">
        <v>18</v>
      </c>
      <c r="H195" s="395">
        <v>10</v>
      </c>
      <c r="I195" s="396" t="s">
        <v>2204</v>
      </c>
      <c r="J195" s="381" t="s">
        <v>2030</v>
      </c>
      <c r="K195" s="382"/>
      <c r="L195" s="382"/>
      <c r="M195" s="383"/>
      <c r="N195" s="405" t="s">
        <v>1922</v>
      </c>
      <c r="O195" s="386"/>
      <c r="P195" s="386"/>
      <c r="Q195" s="386">
        <v>15084</v>
      </c>
      <c r="R195" s="386">
        <v>2395870.25</v>
      </c>
      <c r="S195" s="387"/>
      <c r="T195" s="420">
        <v>0</v>
      </c>
      <c r="U195" s="371">
        <f t="shared" si="20"/>
        <v>0</v>
      </c>
      <c r="V195" s="420"/>
      <c r="W195" s="160"/>
      <c r="X195" s="265" t="str">
        <f t="shared" si="19"/>
        <v>18.10</v>
      </c>
      <c r="Y195" s="264" t="b">
        <f>COUNTIF('Codes SEC'!$B$2:$F$460,X195)&gt;0</f>
        <v>1</v>
      </c>
      <c r="Z195" s="2"/>
    </row>
    <row r="196" spans="1:26" s="81" customFormat="1" ht="36" x14ac:dyDescent="0.35">
      <c r="A196" s="355" t="s">
        <v>2671</v>
      </c>
      <c r="B196" s="389" t="s">
        <v>72</v>
      </c>
      <c r="C196" s="390">
        <v>1</v>
      </c>
      <c r="D196" s="391">
        <v>3</v>
      </c>
      <c r="E196" s="392">
        <v>14</v>
      </c>
      <c r="F196" s="393">
        <v>2007</v>
      </c>
      <c r="G196" s="394">
        <v>18</v>
      </c>
      <c r="H196" s="395">
        <v>10</v>
      </c>
      <c r="I196" s="396" t="s">
        <v>2204</v>
      </c>
      <c r="J196" s="381" t="s">
        <v>2031</v>
      </c>
      <c r="K196" s="382"/>
      <c r="L196" s="382"/>
      <c r="M196" s="383"/>
      <c r="N196" s="405" t="s">
        <v>1923</v>
      </c>
      <c r="O196" s="386"/>
      <c r="P196" s="386"/>
      <c r="Q196" s="386">
        <v>124820</v>
      </c>
      <c r="R196" s="386">
        <v>128430</v>
      </c>
      <c r="S196" s="387"/>
      <c r="T196" s="420">
        <v>0</v>
      </c>
      <c r="U196" s="371">
        <f t="shared" si="20"/>
        <v>0</v>
      </c>
      <c r="V196" s="420"/>
      <c r="W196" s="160"/>
      <c r="X196" s="265" t="str">
        <f t="shared" si="19"/>
        <v>18.10</v>
      </c>
      <c r="Y196" s="264" t="b">
        <f>COUNTIF('Codes SEC'!$B$2:$F$460,X196)&gt;0</f>
        <v>1</v>
      </c>
      <c r="Z196" s="2"/>
    </row>
    <row r="197" spans="1:26" s="81" customFormat="1" ht="36" x14ac:dyDescent="0.35">
      <c r="A197" s="355" t="s">
        <v>2671</v>
      </c>
      <c r="B197" s="389" t="s">
        <v>72</v>
      </c>
      <c r="C197" s="390">
        <v>1</v>
      </c>
      <c r="D197" s="391">
        <v>3</v>
      </c>
      <c r="E197" s="392">
        <v>14</v>
      </c>
      <c r="F197" s="393">
        <v>2007</v>
      </c>
      <c r="G197" s="394">
        <v>18</v>
      </c>
      <c r="H197" s="395">
        <v>10</v>
      </c>
      <c r="I197" s="396" t="s">
        <v>2204</v>
      </c>
      <c r="J197" s="381" t="s">
        <v>2032</v>
      </c>
      <c r="K197" s="382"/>
      <c r="L197" s="382"/>
      <c r="M197" s="383"/>
      <c r="N197" s="405" t="s">
        <v>1924</v>
      </c>
      <c r="O197" s="386"/>
      <c r="P197" s="386"/>
      <c r="Q197" s="386">
        <v>232273.34</v>
      </c>
      <c r="R197" s="386">
        <v>307699.11</v>
      </c>
      <c r="S197" s="387"/>
      <c r="T197" s="420">
        <v>0</v>
      </c>
      <c r="U197" s="371">
        <f t="shared" si="20"/>
        <v>0</v>
      </c>
      <c r="V197" s="420"/>
      <c r="W197" s="160"/>
      <c r="X197" s="265" t="str">
        <f t="shared" si="19"/>
        <v>18.10</v>
      </c>
      <c r="Y197" s="264" t="b">
        <f>COUNTIF('Codes SEC'!$B$2:$F$460,X197)&gt;0</f>
        <v>1</v>
      </c>
      <c r="Z197" s="2"/>
    </row>
    <row r="198" spans="1:26" s="81" customFormat="1" ht="39" customHeight="1" x14ac:dyDescent="0.35">
      <c r="A198" s="355" t="s">
        <v>2671</v>
      </c>
      <c r="B198" s="389" t="s">
        <v>72</v>
      </c>
      <c r="C198" s="390">
        <v>1</v>
      </c>
      <c r="D198" s="391">
        <v>3</v>
      </c>
      <c r="E198" s="392">
        <v>14</v>
      </c>
      <c r="F198" s="393">
        <v>2007</v>
      </c>
      <c r="G198" s="394">
        <v>18</v>
      </c>
      <c r="H198" s="395">
        <v>10</v>
      </c>
      <c r="I198" s="396" t="s">
        <v>2204</v>
      </c>
      <c r="J198" s="381" t="s">
        <v>2033</v>
      </c>
      <c r="K198" s="382"/>
      <c r="L198" s="382"/>
      <c r="M198" s="383"/>
      <c r="N198" s="405" t="s">
        <v>1964</v>
      </c>
      <c r="O198" s="386"/>
      <c r="P198" s="386"/>
      <c r="Q198" s="386">
        <v>70</v>
      </c>
      <c r="R198" s="386">
        <v>70</v>
      </c>
      <c r="S198" s="387"/>
      <c r="T198" s="420">
        <v>0</v>
      </c>
      <c r="U198" s="371">
        <f t="shared" si="20"/>
        <v>0</v>
      </c>
      <c r="V198" s="420"/>
      <c r="W198" s="160"/>
      <c r="X198" s="265" t="str">
        <f t="shared" si="19"/>
        <v>18.10</v>
      </c>
      <c r="Y198" s="264" t="b">
        <f>COUNTIF('Codes SEC'!$B$2:$F$460,X198)&gt;0</f>
        <v>1</v>
      </c>
      <c r="Z198" s="2"/>
    </row>
    <row r="199" spans="1:26" s="81" customFormat="1" ht="24" x14ac:dyDescent="0.35">
      <c r="A199" s="355" t="s">
        <v>2671</v>
      </c>
      <c r="B199" s="389" t="s">
        <v>72</v>
      </c>
      <c r="C199" s="390">
        <v>1</v>
      </c>
      <c r="D199" s="391">
        <v>3</v>
      </c>
      <c r="E199" s="392">
        <v>14</v>
      </c>
      <c r="F199" s="393">
        <v>2007</v>
      </c>
      <c r="G199" s="394">
        <v>18</v>
      </c>
      <c r="H199" s="395">
        <v>10</v>
      </c>
      <c r="I199" s="396" t="s">
        <v>2204</v>
      </c>
      <c r="J199" s="381" t="s">
        <v>2034</v>
      </c>
      <c r="K199" s="382"/>
      <c r="L199" s="382"/>
      <c r="M199" s="383"/>
      <c r="N199" s="405" t="s">
        <v>1925</v>
      </c>
      <c r="O199" s="386"/>
      <c r="P199" s="386"/>
      <c r="Q199" s="386">
        <v>0</v>
      </c>
      <c r="R199" s="386">
        <v>0</v>
      </c>
      <c r="S199" s="387"/>
      <c r="T199" s="420">
        <v>0</v>
      </c>
      <c r="U199" s="371">
        <f t="shared" si="20"/>
        <v>0</v>
      </c>
      <c r="V199" s="420"/>
      <c r="W199" s="160"/>
      <c r="X199" s="265" t="str">
        <f t="shared" si="19"/>
        <v>18.10</v>
      </c>
      <c r="Y199" s="264" t="b">
        <f>COUNTIF('Codes SEC'!$B$2:$F$460,X199)&gt;0</f>
        <v>1</v>
      </c>
      <c r="Z199" s="2"/>
    </row>
    <row r="200" spans="1:26" s="81" customFormat="1" ht="36" x14ac:dyDescent="0.35">
      <c r="A200" s="355" t="s">
        <v>2671</v>
      </c>
      <c r="B200" s="389" t="s">
        <v>72</v>
      </c>
      <c r="C200" s="390">
        <v>1</v>
      </c>
      <c r="D200" s="391">
        <v>3</v>
      </c>
      <c r="E200" s="392">
        <v>14</v>
      </c>
      <c r="F200" s="393">
        <v>2007</v>
      </c>
      <c r="G200" s="394">
        <v>18</v>
      </c>
      <c r="H200" s="395">
        <v>10</v>
      </c>
      <c r="I200" s="396" t="s">
        <v>2204</v>
      </c>
      <c r="J200" s="381" t="s">
        <v>2035</v>
      </c>
      <c r="K200" s="382"/>
      <c r="L200" s="382"/>
      <c r="M200" s="383"/>
      <c r="N200" s="405" t="s">
        <v>1926</v>
      </c>
      <c r="O200" s="386"/>
      <c r="P200" s="386"/>
      <c r="Q200" s="386">
        <v>9920</v>
      </c>
      <c r="R200" s="386">
        <v>18555</v>
      </c>
      <c r="S200" s="387"/>
      <c r="T200" s="420">
        <v>0</v>
      </c>
      <c r="U200" s="371">
        <f t="shared" si="20"/>
        <v>0</v>
      </c>
      <c r="V200" s="420"/>
      <c r="W200" s="160"/>
      <c r="X200" s="265" t="str">
        <f t="shared" si="19"/>
        <v>18.10</v>
      </c>
      <c r="Y200" s="264" t="b">
        <f>COUNTIF('Codes SEC'!$B$2:$F$460,X200)&gt;0</f>
        <v>1</v>
      </c>
      <c r="Z200" s="2"/>
    </row>
    <row r="201" spans="1:26" ht="14.5" x14ac:dyDescent="0.35">
      <c r="A201" s="355" t="s">
        <v>2671</v>
      </c>
      <c r="B201" s="355" t="s">
        <v>72</v>
      </c>
      <c r="C201" s="356">
        <v>1</v>
      </c>
      <c r="D201" s="357">
        <v>3</v>
      </c>
      <c r="E201" s="358">
        <v>14</v>
      </c>
      <c r="F201" s="359">
        <v>1000</v>
      </c>
      <c r="G201" s="360">
        <v>18</v>
      </c>
      <c r="H201" s="361">
        <v>20</v>
      </c>
      <c r="I201" s="362" t="s">
        <v>2205</v>
      </c>
      <c r="J201" s="363" t="s">
        <v>2045</v>
      </c>
      <c r="K201" s="364"/>
      <c r="L201" s="364"/>
      <c r="M201" s="365"/>
      <c r="N201" s="366" t="s">
        <v>85</v>
      </c>
      <c r="O201" s="402">
        <v>0</v>
      </c>
      <c r="P201" s="402">
        <v>0</v>
      </c>
      <c r="Q201" s="402">
        <v>0</v>
      </c>
      <c r="R201" s="402">
        <v>0</v>
      </c>
      <c r="S201" s="403"/>
      <c r="T201" s="426">
        <v>0</v>
      </c>
      <c r="U201" s="371">
        <f t="shared" si="20"/>
        <v>0</v>
      </c>
      <c r="V201" s="426"/>
      <c r="W201" s="160"/>
      <c r="X201" s="265" t="str">
        <f t="shared" si="19"/>
        <v>18.20</v>
      </c>
      <c r="Y201" s="264" t="b">
        <f>COUNTIF('Codes SEC'!$B$2:$F$460,X201)&gt;0</f>
        <v>1</v>
      </c>
      <c r="Z201" s="2"/>
    </row>
    <row r="202" spans="1:26" s="81" customFormat="1" ht="39" customHeight="1" x14ac:dyDescent="0.35">
      <c r="A202" s="355" t="s">
        <v>2671</v>
      </c>
      <c r="B202" s="389" t="s">
        <v>72</v>
      </c>
      <c r="C202" s="390">
        <v>1</v>
      </c>
      <c r="D202" s="391">
        <v>3</v>
      </c>
      <c r="E202" s="392">
        <v>14</v>
      </c>
      <c r="F202" s="393">
        <v>2007</v>
      </c>
      <c r="G202" s="394">
        <v>18</v>
      </c>
      <c r="H202" s="395">
        <v>20</v>
      </c>
      <c r="I202" s="396" t="s">
        <v>2205</v>
      </c>
      <c r="J202" s="381" t="s">
        <v>2036</v>
      </c>
      <c r="K202" s="382"/>
      <c r="L202" s="382"/>
      <c r="M202" s="383"/>
      <c r="N202" s="405" t="s">
        <v>1927</v>
      </c>
      <c r="O202" s="386"/>
      <c r="P202" s="386"/>
      <c r="Q202" s="386">
        <v>0</v>
      </c>
      <c r="R202" s="386">
        <v>0</v>
      </c>
      <c r="S202" s="387"/>
      <c r="T202" s="420">
        <v>0</v>
      </c>
      <c r="U202" s="371">
        <f t="shared" si="20"/>
        <v>0</v>
      </c>
      <c r="V202" s="420"/>
      <c r="W202" s="160"/>
      <c r="X202" s="265" t="str">
        <f t="shared" si="19"/>
        <v>18.20</v>
      </c>
      <c r="Y202" s="264" t="b">
        <f>COUNTIF('Codes SEC'!$B$2:$F$460,X202)&gt;0</f>
        <v>1</v>
      </c>
      <c r="Z202" s="2"/>
    </row>
    <row r="203" spans="1:26" s="81" customFormat="1" ht="39.65" customHeight="1" x14ac:dyDescent="0.35">
      <c r="A203" s="355" t="s">
        <v>2671</v>
      </c>
      <c r="B203" s="389" t="s">
        <v>72</v>
      </c>
      <c r="C203" s="390">
        <v>1</v>
      </c>
      <c r="D203" s="391">
        <v>3</v>
      </c>
      <c r="E203" s="392">
        <v>14</v>
      </c>
      <c r="F203" s="393">
        <v>2007</v>
      </c>
      <c r="G203" s="394">
        <v>18</v>
      </c>
      <c r="H203" s="395">
        <v>20</v>
      </c>
      <c r="I203" s="396" t="s">
        <v>2205</v>
      </c>
      <c r="J203" s="381" t="s">
        <v>2037</v>
      </c>
      <c r="K203" s="382"/>
      <c r="L203" s="382"/>
      <c r="M203" s="383"/>
      <c r="N203" s="405" t="s">
        <v>1928</v>
      </c>
      <c r="O203" s="386"/>
      <c r="P203" s="386"/>
      <c r="Q203" s="386">
        <v>33687.72</v>
      </c>
      <c r="R203" s="386">
        <v>610</v>
      </c>
      <c r="S203" s="387"/>
      <c r="T203" s="420">
        <v>0</v>
      </c>
      <c r="U203" s="371">
        <f t="shared" si="20"/>
        <v>0</v>
      </c>
      <c r="V203" s="420"/>
      <c r="W203" s="160"/>
      <c r="X203" s="265" t="str">
        <f t="shared" si="19"/>
        <v>18.20</v>
      </c>
      <c r="Y203" s="264" t="b">
        <f>COUNTIF('Codes SEC'!$B$2:$F$460,X203)&gt;0</f>
        <v>1</v>
      </c>
      <c r="Z203" s="2"/>
    </row>
    <row r="204" spans="1:26" s="81" customFormat="1" ht="38" customHeight="1" x14ac:dyDescent="0.35">
      <c r="A204" s="355" t="s">
        <v>2671</v>
      </c>
      <c r="B204" s="389" t="s">
        <v>72</v>
      </c>
      <c r="C204" s="390">
        <v>1</v>
      </c>
      <c r="D204" s="391">
        <v>3</v>
      </c>
      <c r="E204" s="392">
        <v>14</v>
      </c>
      <c r="F204" s="393">
        <v>2007</v>
      </c>
      <c r="G204" s="394">
        <v>18</v>
      </c>
      <c r="H204" s="395">
        <v>20</v>
      </c>
      <c r="I204" s="396" t="s">
        <v>2205</v>
      </c>
      <c r="J204" s="381" t="s">
        <v>2038</v>
      </c>
      <c r="K204" s="382"/>
      <c r="L204" s="382"/>
      <c r="M204" s="383"/>
      <c r="N204" s="405" t="s">
        <v>1929</v>
      </c>
      <c r="O204" s="386"/>
      <c r="P204" s="386"/>
      <c r="Q204" s="386">
        <v>0</v>
      </c>
      <c r="R204" s="386">
        <v>0</v>
      </c>
      <c r="S204" s="387"/>
      <c r="T204" s="420">
        <v>0</v>
      </c>
      <c r="U204" s="371">
        <f t="shared" si="20"/>
        <v>0</v>
      </c>
      <c r="V204" s="420"/>
      <c r="W204" s="160"/>
      <c r="X204" s="265" t="str">
        <f t="shared" si="19"/>
        <v>18.20</v>
      </c>
      <c r="Y204" s="264" t="b">
        <f>COUNTIF('Codes SEC'!$B$2:$F$460,X204)&gt;0</f>
        <v>1</v>
      </c>
      <c r="Z204" s="2"/>
    </row>
    <row r="205" spans="1:26" s="81" customFormat="1" ht="42" customHeight="1" x14ac:dyDescent="0.35">
      <c r="A205" s="355" t="s">
        <v>2671</v>
      </c>
      <c r="B205" s="389" t="s">
        <v>72</v>
      </c>
      <c r="C205" s="390">
        <v>1</v>
      </c>
      <c r="D205" s="391">
        <v>3</v>
      </c>
      <c r="E205" s="392">
        <v>14</v>
      </c>
      <c r="F205" s="393">
        <v>2007</v>
      </c>
      <c r="G205" s="394">
        <v>18</v>
      </c>
      <c r="H205" s="395">
        <v>20</v>
      </c>
      <c r="I205" s="396" t="s">
        <v>2205</v>
      </c>
      <c r="J205" s="381" t="s">
        <v>2039</v>
      </c>
      <c r="K205" s="382"/>
      <c r="L205" s="382"/>
      <c r="M205" s="383"/>
      <c r="N205" s="405" t="s">
        <v>1930</v>
      </c>
      <c r="O205" s="386"/>
      <c r="P205" s="386"/>
      <c r="Q205" s="386">
        <v>5008</v>
      </c>
      <c r="R205" s="386">
        <v>0</v>
      </c>
      <c r="S205" s="387"/>
      <c r="T205" s="420">
        <v>0</v>
      </c>
      <c r="U205" s="371">
        <f t="shared" si="20"/>
        <v>0</v>
      </c>
      <c r="V205" s="420"/>
      <c r="W205" s="160"/>
      <c r="X205" s="265" t="str">
        <f t="shared" si="19"/>
        <v>18.20</v>
      </c>
      <c r="Y205" s="264" t="b">
        <f>COUNTIF('Codes SEC'!$B$2:$F$460,X205)&gt;0</f>
        <v>1</v>
      </c>
      <c r="Z205" s="2"/>
    </row>
    <row r="206" spans="1:26" s="81" customFormat="1" ht="39.65" customHeight="1" x14ac:dyDescent="0.35">
      <c r="A206" s="355" t="s">
        <v>2671</v>
      </c>
      <c r="B206" s="389" t="s">
        <v>72</v>
      </c>
      <c r="C206" s="390">
        <v>1</v>
      </c>
      <c r="D206" s="391">
        <v>3</v>
      </c>
      <c r="E206" s="392">
        <v>14</v>
      </c>
      <c r="F206" s="393">
        <v>2007</v>
      </c>
      <c r="G206" s="394">
        <v>18</v>
      </c>
      <c r="H206" s="395">
        <v>20</v>
      </c>
      <c r="I206" s="396" t="s">
        <v>2205</v>
      </c>
      <c r="J206" s="381" t="s">
        <v>2040</v>
      </c>
      <c r="K206" s="382"/>
      <c r="L206" s="382"/>
      <c r="M206" s="383"/>
      <c r="N206" s="405" t="s">
        <v>1931</v>
      </c>
      <c r="O206" s="386"/>
      <c r="P206" s="386"/>
      <c r="Q206" s="386">
        <v>0</v>
      </c>
      <c r="R206" s="386">
        <v>0</v>
      </c>
      <c r="S206" s="387"/>
      <c r="T206" s="420">
        <v>0</v>
      </c>
      <c r="U206" s="371">
        <f t="shared" si="20"/>
        <v>0</v>
      </c>
      <c r="V206" s="420"/>
      <c r="W206" s="160"/>
      <c r="X206" s="265" t="str">
        <f t="shared" ref="X206:X239" si="21">G206&amp;"."&amp;H206</f>
        <v>18.20</v>
      </c>
      <c r="Y206" s="264" t="b">
        <f>COUNTIF('Codes SEC'!$B$2:$F$460,X206)&gt;0</f>
        <v>1</v>
      </c>
      <c r="Z206" s="2"/>
    </row>
    <row r="207" spans="1:26" s="81" customFormat="1" ht="42" customHeight="1" x14ac:dyDescent="0.35">
      <c r="A207" s="355" t="s">
        <v>2671</v>
      </c>
      <c r="B207" s="389" t="s">
        <v>72</v>
      </c>
      <c r="C207" s="390">
        <v>1</v>
      </c>
      <c r="D207" s="391">
        <v>3</v>
      </c>
      <c r="E207" s="392">
        <v>14</v>
      </c>
      <c r="F207" s="393">
        <v>2007</v>
      </c>
      <c r="G207" s="394">
        <v>18</v>
      </c>
      <c r="H207" s="395">
        <v>20</v>
      </c>
      <c r="I207" s="396" t="s">
        <v>2205</v>
      </c>
      <c r="J207" s="381" t="s">
        <v>2041</v>
      </c>
      <c r="K207" s="382"/>
      <c r="L207" s="382"/>
      <c r="M207" s="383"/>
      <c r="N207" s="405" t="s">
        <v>1932</v>
      </c>
      <c r="O207" s="386"/>
      <c r="P207" s="386"/>
      <c r="Q207" s="386">
        <v>0</v>
      </c>
      <c r="R207" s="386">
        <v>0</v>
      </c>
      <c r="S207" s="387"/>
      <c r="T207" s="420">
        <v>0</v>
      </c>
      <c r="U207" s="371">
        <f t="shared" si="20"/>
        <v>0</v>
      </c>
      <c r="V207" s="420"/>
      <c r="W207" s="160"/>
      <c r="X207" s="265" t="str">
        <f t="shared" si="21"/>
        <v>18.20</v>
      </c>
      <c r="Y207" s="264" t="b">
        <f>COUNTIF('Codes SEC'!$B$2:$F$460,X207)&gt;0</f>
        <v>1</v>
      </c>
      <c r="Z207" s="2"/>
    </row>
    <row r="208" spans="1:26" s="81" customFormat="1" ht="39" customHeight="1" x14ac:dyDescent="0.35">
      <c r="A208" s="355" t="s">
        <v>2671</v>
      </c>
      <c r="B208" s="389" t="s">
        <v>72</v>
      </c>
      <c r="C208" s="390">
        <v>1</v>
      </c>
      <c r="D208" s="391">
        <v>3</v>
      </c>
      <c r="E208" s="392">
        <v>14</v>
      </c>
      <c r="F208" s="393">
        <v>2007</v>
      </c>
      <c r="G208" s="394">
        <v>18</v>
      </c>
      <c r="H208" s="395">
        <v>20</v>
      </c>
      <c r="I208" s="396" t="s">
        <v>2205</v>
      </c>
      <c r="J208" s="381" t="s">
        <v>2042</v>
      </c>
      <c r="K208" s="382"/>
      <c r="L208" s="382"/>
      <c r="M208" s="383"/>
      <c r="N208" s="405" t="s">
        <v>1933</v>
      </c>
      <c r="O208" s="386"/>
      <c r="P208" s="386"/>
      <c r="Q208" s="386">
        <v>0</v>
      </c>
      <c r="R208" s="386">
        <v>3085</v>
      </c>
      <c r="S208" s="387"/>
      <c r="T208" s="420">
        <v>0</v>
      </c>
      <c r="U208" s="371">
        <f t="shared" si="20"/>
        <v>0</v>
      </c>
      <c r="V208" s="420"/>
      <c r="W208" s="160"/>
      <c r="X208" s="265" t="str">
        <f t="shared" si="21"/>
        <v>18.20</v>
      </c>
      <c r="Y208" s="264" t="b">
        <f>COUNTIF('Codes SEC'!$B$2:$F$460,X208)&gt;0</f>
        <v>1</v>
      </c>
      <c r="Z208" s="2"/>
    </row>
    <row r="209" spans="1:26" ht="14.5" x14ac:dyDescent="0.35">
      <c r="A209" s="355" t="s">
        <v>2671</v>
      </c>
      <c r="B209" s="355" t="s">
        <v>72</v>
      </c>
      <c r="C209" s="356">
        <v>1</v>
      </c>
      <c r="D209" s="357">
        <v>3</v>
      </c>
      <c r="E209" s="358">
        <v>14</v>
      </c>
      <c r="F209" s="359">
        <v>1000</v>
      </c>
      <c r="G209" s="360">
        <v>28</v>
      </c>
      <c r="H209" s="361">
        <v>10</v>
      </c>
      <c r="I209" s="362" t="s">
        <v>2185</v>
      </c>
      <c r="J209" s="363" t="s">
        <v>2046</v>
      </c>
      <c r="K209" s="364"/>
      <c r="L209" s="364"/>
      <c r="M209" s="365"/>
      <c r="N209" s="366" t="s">
        <v>55</v>
      </c>
      <c r="O209" s="368">
        <v>0</v>
      </c>
      <c r="P209" s="368">
        <v>2955.32</v>
      </c>
      <c r="Q209" s="368">
        <v>0</v>
      </c>
      <c r="R209" s="368">
        <v>0</v>
      </c>
      <c r="S209" s="369"/>
      <c r="T209" s="426">
        <v>0</v>
      </c>
      <c r="U209" s="371">
        <f t="shared" si="20"/>
        <v>0</v>
      </c>
      <c r="V209" s="426"/>
      <c r="W209" s="160"/>
      <c r="X209" s="265" t="str">
        <f t="shared" si="21"/>
        <v>28.10</v>
      </c>
      <c r="Y209" s="264" t="b">
        <f>COUNTIF('Codes SEC'!$B$2:$F$460,X209)&gt;0</f>
        <v>1</v>
      </c>
      <c r="Z209" s="2"/>
    </row>
    <row r="210" spans="1:26" s="81" customFormat="1" ht="14.5" x14ac:dyDescent="0.35">
      <c r="A210" s="355" t="s">
        <v>2671</v>
      </c>
      <c r="B210" s="355" t="s">
        <v>72</v>
      </c>
      <c r="C210" s="356">
        <v>1</v>
      </c>
      <c r="D210" s="357">
        <v>3</v>
      </c>
      <c r="E210" s="358">
        <v>14</v>
      </c>
      <c r="F210" s="359">
        <v>1000</v>
      </c>
      <c r="G210" s="360">
        <v>28</v>
      </c>
      <c r="H210" s="361">
        <v>30</v>
      </c>
      <c r="I210" s="362">
        <v>92830000</v>
      </c>
      <c r="J210" s="363" t="s">
        <v>2355</v>
      </c>
      <c r="K210" s="364"/>
      <c r="L210" s="364"/>
      <c r="M210" s="365"/>
      <c r="N210" s="366" t="s">
        <v>2667</v>
      </c>
      <c r="O210" s="427"/>
      <c r="P210" s="427"/>
      <c r="Q210" s="368">
        <v>0</v>
      </c>
      <c r="R210" s="368">
        <v>0</v>
      </c>
      <c r="S210" s="369"/>
      <c r="T210" s="370">
        <v>15800</v>
      </c>
      <c r="U210" s="371">
        <f t="shared" si="20"/>
        <v>-15800</v>
      </c>
      <c r="V210" s="428"/>
      <c r="W210" s="197"/>
      <c r="X210" s="265" t="str">
        <f t="shared" si="21"/>
        <v>28.30</v>
      </c>
      <c r="Y210" s="264" t="b">
        <f>COUNTIF('Codes SEC'!$B$2:$F$460,X210)&gt;0</f>
        <v>1</v>
      </c>
      <c r="Z210" s="2"/>
    </row>
    <row r="211" spans="1:26" s="81" customFormat="1" ht="14.5" x14ac:dyDescent="0.35">
      <c r="A211" s="355" t="s">
        <v>2671</v>
      </c>
      <c r="B211" s="355" t="s">
        <v>72</v>
      </c>
      <c r="C211" s="356">
        <v>1</v>
      </c>
      <c r="D211" s="357">
        <v>3</v>
      </c>
      <c r="E211" s="358">
        <v>14</v>
      </c>
      <c r="F211" s="359">
        <v>1000</v>
      </c>
      <c r="G211" s="360">
        <v>28</v>
      </c>
      <c r="H211" s="361">
        <v>30</v>
      </c>
      <c r="I211" s="362">
        <v>92830000</v>
      </c>
      <c r="J211" s="363" t="s">
        <v>2668</v>
      </c>
      <c r="K211" s="364" t="s">
        <v>2519</v>
      </c>
      <c r="L211" s="364" t="s">
        <v>2625</v>
      </c>
      <c r="M211" s="365">
        <v>45397</v>
      </c>
      <c r="N211" s="366" t="s">
        <v>2665</v>
      </c>
      <c r="O211" s="427"/>
      <c r="P211" s="427"/>
      <c r="Q211" s="368"/>
      <c r="R211" s="368"/>
      <c r="S211" s="369"/>
      <c r="T211" s="370">
        <v>0</v>
      </c>
      <c r="U211" s="371">
        <f t="shared" si="20"/>
        <v>0</v>
      </c>
      <c r="V211" s="370"/>
      <c r="W211" s="197"/>
      <c r="X211" s="265" t="str">
        <f t="shared" si="21"/>
        <v>28.30</v>
      </c>
      <c r="Y211" s="264" t="b">
        <f>COUNTIF('Codes SEC'!$B$2:$F$460,X211)&gt;0</f>
        <v>1</v>
      </c>
      <c r="Z211" s="2"/>
    </row>
    <row r="212" spans="1:26" s="81" customFormat="1" ht="24" x14ac:dyDescent="0.35">
      <c r="A212" s="355" t="s">
        <v>2671</v>
      </c>
      <c r="B212" s="389" t="s">
        <v>72</v>
      </c>
      <c r="C212" s="390">
        <v>1</v>
      </c>
      <c r="D212" s="391">
        <v>3</v>
      </c>
      <c r="E212" s="392">
        <v>14</v>
      </c>
      <c r="F212" s="393">
        <v>2007</v>
      </c>
      <c r="G212" s="394">
        <v>28</v>
      </c>
      <c r="H212" s="395">
        <v>30</v>
      </c>
      <c r="I212" s="396">
        <v>92830000</v>
      </c>
      <c r="J212" s="381" t="s">
        <v>2622</v>
      </c>
      <c r="K212" s="382" t="s">
        <v>2519</v>
      </c>
      <c r="L212" s="382" t="s">
        <v>2524</v>
      </c>
      <c r="M212" s="383">
        <v>45281</v>
      </c>
      <c r="N212" s="405" t="s">
        <v>2623</v>
      </c>
      <c r="O212" s="386"/>
      <c r="P212" s="386"/>
      <c r="Q212" s="386"/>
      <c r="R212" s="386"/>
      <c r="S212" s="387"/>
      <c r="T212" s="420">
        <v>0</v>
      </c>
      <c r="U212" s="371">
        <f t="shared" si="20"/>
        <v>0</v>
      </c>
      <c r="V212" s="420"/>
      <c r="W212" s="160"/>
      <c r="X212" s="265" t="str">
        <f t="shared" si="21"/>
        <v>28.30</v>
      </c>
      <c r="Y212" s="264" t="b">
        <f>COUNTIF('Codes SEC'!$B$2:$F$460,X212)&gt;0</f>
        <v>1</v>
      </c>
      <c r="Z212" s="2"/>
    </row>
    <row r="213" spans="1:26" s="81" customFormat="1" ht="24" x14ac:dyDescent="0.35">
      <c r="A213" s="355" t="s">
        <v>2671</v>
      </c>
      <c r="B213" s="389" t="s">
        <v>72</v>
      </c>
      <c r="C213" s="390">
        <v>1</v>
      </c>
      <c r="D213" s="391">
        <v>3</v>
      </c>
      <c r="E213" s="392">
        <v>14</v>
      </c>
      <c r="F213" s="393">
        <v>2005</v>
      </c>
      <c r="G213" s="394">
        <v>28</v>
      </c>
      <c r="H213" s="395">
        <v>30</v>
      </c>
      <c r="I213" s="396">
        <v>92830000</v>
      </c>
      <c r="J213" s="381" t="s">
        <v>2584</v>
      </c>
      <c r="K213" s="382"/>
      <c r="L213" s="382"/>
      <c r="M213" s="383"/>
      <c r="N213" s="405" t="s">
        <v>2726</v>
      </c>
      <c r="O213" s="406"/>
      <c r="P213" s="406"/>
      <c r="Q213" s="406"/>
      <c r="R213" s="406">
        <v>0</v>
      </c>
      <c r="S213" s="407"/>
      <c r="T213" s="388">
        <v>0</v>
      </c>
      <c r="U213" s="371">
        <f t="shared" si="20"/>
        <v>0</v>
      </c>
      <c r="V213" s="420"/>
      <c r="W213" s="160"/>
      <c r="X213" s="265" t="str">
        <f t="shared" si="21"/>
        <v>28.30</v>
      </c>
      <c r="Y213" s="264" t="b">
        <f>COUNTIF('Codes SEC'!$B$2:$F$460,X213)&gt;0</f>
        <v>1</v>
      </c>
      <c r="Z213" s="2"/>
    </row>
    <row r="214" spans="1:26" s="81" customFormat="1" ht="36" x14ac:dyDescent="0.35">
      <c r="A214" s="355"/>
      <c r="B214" s="389" t="s">
        <v>72</v>
      </c>
      <c r="C214" s="390">
        <v>1</v>
      </c>
      <c r="D214" s="391">
        <v>3</v>
      </c>
      <c r="E214" s="392">
        <v>14</v>
      </c>
      <c r="F214" s="393">
        <v>2008</v>
      </c>
      <c r="G214" s="394">
        <v>36</v>
      </c>
      <c r="H214" s="429">
        <v>90</v>
      </c>
      <c r="I214" s="396" t="s">
        <v>2184</v>
      </c>
      <c r="J214" s="430" t="s">
        <v>2118</v>
      </c>
      <c r="K214" s="431"/>
      <c r="L214" s="431"/>
      <c r="M214" s="432"/>
      <c r="N214" s="397" t="s">
        <v>2608</v>
      </c>
      <c r="O214" s="406">
        <v>800000</v>
      </c>
      <c r="P214" s="406">
        <v>800000</v>
      </c>
      <c r="Q214" s="406">
        <v>800000</v>
      </c>
      <c r="R214" s="406">
        <v>800000</v>
      </c>
      <c r="S214" s="407"/>
      <c r="T214" s="388"/>
      <c r="U214" s="404"/>
      <c r="V214" s="388"/>
      <c r="W214" s="160"/>
      <c r="X214" s="265" t="str">
        <f t="shared" si="21"/>
        <v>36.90</v>
      </c>
      <c r="Y214" s="264" t="b">
        <f>COUNTIF('Codes SEC'!$B$2:$F$460,X214)&gt;0</f>
        <v>1</v>
      </c>
      <c r="Z214" s="2"/>
    </row>
    <row r="215" spans="1:26" ht="15.5" customHeight="1" x14ac:dyDescent="0.35">
      <c r="A215" s="355" t="s">
        <v>2671</v>
      </c>
      <c r="B215" s="355" t="s">
        <v>72</v>
      </c>
      <c r="C215" s="356">
        <v>1</v>
      </c>
      <c r="D215" s="357">
        <v>3</v>
      </c>
      <c r="E215" s="358">
        <v>14</v>
      </c>
      <c r="F215" s="359">
        <v>1000</v>
      </c>
      <c r="G215" s="360">
        <v>38</v>
      </c>
      <c r="H215" s="398">
        <v>10</v>
      </c>
      <c r="I215" s="362" t="s">
        <v>2186</v>
      </c>
      <c r="J215" s="399" t="s">
        <v>2313</v>
      </c>
      <c r="K215" s="400"/>
      <c r="L215" s="400"/>
      <c r="M215" s="401"/>
      <c r="N215" s="366" t="s">
        <v>123</v>
      </c>
      <c r="O215" s="368"/>
      <c r="P215" s="368">
        <v>55677.990000000005</v>
      </c>
      <c r="Q215" s="368">
        <v>56015.5</v>
      </c>
      <c r="R215" s="368">
        <v>56497.63</v>
      </c>
      <c r="S215" s="369"/>
      <c r="T215" s="370">
        <v>0</v>
      </c>
      <c r="U215" s="404">
        <f t="shared" ref="U215:U233" si="22">V215-T215</f>
        <v>0</v>
      </c>
      <c r="V215" s="370"/>
      <c r="W215" s="160"/>
      <c r="X215" s="265" t="str">
        <f t="shared" si="21"/>
        <v>38.10</v>
      </c>
      <c r="Y215" s="264" t="b">
        <f>COUNTIF('Codes SEC'!$B$2:$F$460,X215)&gt;0</f>
        <v>1</v>
      </c>
      <c r="Z215" s="2"/>
    </row>
    <row r="216" spans="1:26" s="81" customFormat="1" ht="14.5" x14ac:dyDescent="0.35">
      <c r="A216" s="355" t="s">
        <v>2671</v>
      </c>
      <c r="B216" s="355" t="s">
        <v>72</v>
      </c>
      <c r="C216" s="356">
        <v>1</v>
      </c>
      <c r="D216" s="357">
        <v>3</v>
      </c>
      <c r="E216" s="358">
        <v>14</v>
      </c>
      <c r="F216" s="359">
        <v>1000</v>
      </c>
      <c r="G216" s="360">
        <v>38</v>
      </c>
      <c r="H216" s="398">
        <v>10</v>
      </c>
      <c r="I216" s="362" t="s">
        <v>2186</v>
      </c>
      <c r="J216" s="363" t="s">
        <v>2267</v>
      </c>
      <c r="K216" s="364"/>
      <c r="L216" s="364"/>
      <c r="M216" s="365"/>
      <c r="N216" s="366" t="s">
        <v>2348</v>
      </c>
      <c r="O216" s="433"/>
      <c r="P216" s="433"/>
      <c r="Q216" s="433">
        <v>244827.6</v>
      </c>
      <c r="R216" s="433">
        <v>940554.5</v>
      </c>
      <c r="S216" s="434"/>
      <c r="T216" s="435">
        <v>0</v>
      </c>
      <c r="U216" s="371">
        <f t="shared" si="22"/>
        <v>0</v>
      </c>
      <c r="V216" s="435"/>
      <c r="W216" s="160"/>
      <c r="X216" s="265" t="str">
        <f t="shared" si="21"/>
        <v>38.10</v>
      </c>
      <c r="Y216" s="264" t="b">
        <f>COUNTIF('Codes SEC'!$B$2:$F$460,X216)&gt;0</f>
        <v>1</v>
      </c>
      <c r="Z216" s="2"/>
    </row>
    <row r="217" spans="1:26" ht="24" x14ac:dyDescent="0.35">
      <c r="A217" s="355" t="s">
        <v>2671</v>
      </c>
      <c r="B217" s="389" t="s">
        <v>72</v>
      </c>
      <c r="C217" s="390">
        <v>1</v>
      </c>
      <c r="D217" s="391">
        <v>3</v>
      </c>
      <c r="E217" s="392">
        <v>14</v>
      </c>
      <c r="F217" s="393">
        <v>2004</v>
      </c>
      <c r="G217" s="394">
        <v>38</v>
      </c>
      <c r="H217" s="395">
        <v>10</v>
      </c>
      <c r="I217" s="396" t="s">
        <v>2186</v>
      </c>
      <c r="J217" s="381" t="s">
        <v>2047</v>
      </c>
      <c r="K217" s="382"/>
      <c r="L217" s="382"/>
      <c r="M217" s="383"/>
      <c r="N217" s="405" t="s">
        <v>2727</v>
      </c>
      <c r="O217" s="406">
        <v>2166131.87</v>
      </c>
      <c r="P217" s="406">
        <v>1898334.9200000002</v>
      </c>
      <c r="Q217" s="406">
        <v>230785.14</v>
      </c>
      <c r="R217" s="406">
        <v>261156.24</v>
      </c>
      <c r="S217" s="407"/>
      <c r="T217" s="420">
        <v>2000</v>
      </c>
      <c r="U217" s="371">
        <f t="shared" si="22"/>
        <v>-2000</v>
      </c>
      <c r="V217" s="420"/>
      <c r="W217" s="160"/>
      <c r="X217" s="265" t="str">
        <f t="shared" si="21"/>
        <v>38.10</v>
      </c>
      <c r="Y217" s="264" t="b">
        <f>COUNTIF('Codes SEC'!$B$2:$F$460,X217)&gt;0</f>
        <v>1</v>
      </c>
      <c r="Z217" s="2"/>
    </row>
    <row r="218" spans="1:26" s="81" customFormat="1" ht="24" x14ac:dyDescent="0.35">
      <c r="A218" s="355" t="s">
        <v>2671</v>
      </c>
      <c r="B218" s="389" t="s">
        <v>72</v>
      </c>
      <c r="C218" s="390">
        <v>1</v>
      </c>
      <c r="D218" s="391">
        <v>3</v>
      </c>
      <c r="E218" s="392">
        <v>14</v>
      </c>
      <c r="F218" s="393">
        <v>2004</v>
      </c>
      <c r="G218" s="394">
        <v>38</v>
      </c>
      <c r="H218" s="395">
        <v>10</v>
      </c>
      <c r="I218" s="396" t="s">
        <v>2186</v>
      </c>
      <c r="J218" s="381" t="s">
        <v>2051</v>
      </c>
      <c r="K218" s="382"/>
      <c r="L218" s="382"/>
      <c r="M218" s="383"/>
      <c r="N218" s="405" t="s">
        <v>2728</v>
      </c>
      <c r="O218" s="406"/>
      <c r="P218" s="406"/>
      <c r="Q218" s="406">
        <v>1416958.61</v>
      </c>
      <c r="R218" s="406">
        <v>1181928.68</v>
      </c>
      <c r="S218" s="407"/>
      <c r="T218" s="420">
        <v>0</v>
      </c>
      <c r="U218" s="371">
        <f t="shared" si="22"/>
        <v>0</v>
      </c>
      <c r="V218" s="420"/>
      <c r="W218" s="160"/>
      <c r="X218" s="265" t="str">
        <f t="shared" si="21"/>
        <v>38.10</v>
      </c>
      <c r="Y218" s="264" t="b">
        <f>COUNTIF('Codes SEC'!$B$2:$F$460,X218)&gt;0</f>
        <v>1</v>
      </c>
      <c r="Z218" s="2"/>
    </row>
    <row r="219" spans="1:26" s="81" customFormat="1" ht="24" x14ac:dyDescent="0.35">
      <c r="A219" s="355" t="s">
        <v>2671</v>
      </c>
      <c r="B219" s="389" t="s">
        <v>72</v>
      </c>
      <c r="C219" s="390">
        <v>1</v>
      </c>
      <c r="D219" s="391">
        <v>3</v>
      </c>
      <c r="E219" s="392">
        <v>14</v>
      </c>
      <c r="F219" s="393">
        <v>2004</v>
      </c>
      <c r="G219" s="394">
        <v>38</v>
      </c>
      <c r="H219" s="395">
        <v>10</v>
      </c>
      <c r="I219" s="396" t="s">
        <v>2186</v>
      </c>
      <c r="J219" s="381" t="s">
        <v>2052</v>
      </c>
      <c r="K219" s="382"/>
      <c r="L219" s="382"/>
      <c r="M219" s="383"/>
      <c r="N219" s="405" t="s">
        <v>2729</v>
      </c>
      <c r="O219" s="406"/>
      <c r="P219" s="406"/>
      <c r="Q219" s="406">
        <v>66460.33</v>
      </c>
      <c r="R219" s="406">
        <v>63180.89</v>
      </c>
      <c r="S219" s="407"/>
      <c r="T219" s="420">
        <v>0</v>
      </c>
      <c r="U219" s="371">
        <f t="shared" si="22"/>
        <v>0</v>
      </c>
      <c r="V219" s="420"/>
      <c r="W219" s="160"/>
      <c r="X219" s="265" t="str">
        <f t="shared" si="21"/>
        <v>38.10</v>
      </c>
      <c r="Y219" s="264" t="b">
        <f>COUNTIF('Codes SEC'!$B$2:$F$460,X219)&gt;0</f>
        <v>1</v>
      </c>
      <c r="Z219" s="2"/>
    </row>
    <row r="220" spans="1:26" s="81" customFormat="1" ht="24" x14ac:dyDescent="0.35">
      <c r="A220" s="355" t="s">
        <v>2671</v>
      </c>
      <c r="B220" s="389" t="s">
        <v>72</v>
      </c>
      <c r="C220" s="390">
        <v>1</v>
      </c>
      <c r="D220" s="391">
        <v>3</v>
      </c>
      <c r="E220" s="392">
        <v>14</v>
      </c>
      <c r="F220" s="393">
        <v>2004</v>
      </c>
      <c r="G220" s="394">
        <v>38</v>
      </c>
      <c r="H220" s="395">
        <v>10</v>
      </c>
      <c r="I220" s="396" t="s">
        <v>2186</v>
      </c>
      <c r="J220" s="381" t="s">
        <v>2053</v>
      </c>
      <c r="K220" s="382"/>
      <c r="L220" s="382"/>
      <c r="M220" s="383"/>
      <c r="N220" s="405" t="s">
        <v>2730</v>
      </c>
      <c r="O220" s="406"/>
      <c r="P220" s="406"/>
      <c r="Q220" s="406">
        <v>322568.17</v>
      </c>
      <c r="R220" s="406">
        <v>3237939.06</v>
      </c>
      <c r="S220" s="407"/>
      <c r="T220" s="420">
        <v>0</v>
      </c>
      <c r="U220" s="371">
        <f t="shared" si="22"/>
        <v>0</v>
      </c>
      <c r="V220" s="420"/>
      <c r="W220" s="160"/>
      <c r="X220" s="265" t="str">
        <f t="shared" si="21"/>
        <v>38.10</v>
      </c>
      <c r="Y220" s="264" t="b">
        <f>COUNTIF('Codes SEC'!$B$2:$F$460,X220)&gt;0</f>
        <v>1</v>
      </c>
      <c r="Z220" s="2"/>
    </row>
    <row r="221" spans="1:26" ht="24" x14ac:dyDescent="0.35">
      <c r="A221" s="355" t="s">
        <v>2671</v>
      </c>
      <c r="B221" s="389" t="s">
        <v>72</v>
      </c>
      <c r="C221" s="390">
        <v>1</v>
      </c>
      <c r="D221" s="391">
        <v>3</v>
      </c>
      <c r="E221" s="392">
        <v>14</v>
      </c>
      <c r="F221" s="393">
        <v>2005</v>
      </c>
      <c r="G221" s="394">
        <v>38</v>
      </c>
      <c r="H221" s="395">
        <v>10</v>
      </c>
      <c r="I221" s="396" t="s">
        <v>2186</v>
      </c>
      <c r="J221" s="381" t="s">
        <v>2329</v>
      </c>
      <c r="K221" s="382"/>
      <c r="L221" s="382"/>
      <c r="M221" s="383"/>
      <c r="N221" s="405" t="s">
        <v>2731</v>
      </c>
      <c r="O221" s="406">
        <v>12059634.910000002</v>
      </c>
      <c r="P221" s="406">
        <v>15152690.889999997</v>
      </c>
      <c r="Q221" s="406">
        <v>2703073.24</v>
      </c>
      <c r="R221" s="406">
        <v>1482104.45</v>
      </c>
      <c r="S221" s="407"/>
      <c r="T221" s="420">
        <v>14000</v>
      </c>
      <c r="U221" s="371">
        <f t="shared" si="22"/>
        <v>-14000</v>
      </c>
      <c r="V221" s="420"/>
      <c r="W221" s="160"/>
      <c r="X221" s="265" t="str">
        <f t="shared" si="21"/>
        <v>38.10</v>
      </c>
      <c r="Y221" s="264" t="b">
        <f>COUNTIF('Codes SEC'!$B$2:$F$460,X221)&gt;0</f>
        <v>1</v>
      </c>
      <c r="Z221" s="2"/>
    </row>
    <row r="222" spans="1:26" s="81" customFormat="1" ht="24" x14ac:dyDescent="0.35">
      <c r="A222" s="355" t="s">
        <v>2671</v>
      </c>
      <c r="B222" s="389" t="s">
        <v>72</v>
      </c>
      <c r="C222" s="390">
        <v>1</v>
      </c>
      <c r="D222" s="391">
        <v>3</v>
      </c>
      <c r="E222" s="392">
        <v>14</v>
      </c>
      <c r="F222" s="393">
        <v>2005</v>
      </c>
      <c r="G222" s="394">
        <v>38</v>
      </c>
      <c r="H222" s="395">
        <v>10</v>
      </c>
      <c r="I222" s="396" t="s">
        <v>2186</v>
      </c>
      <c r="J222" s="381" t="s">
        <v>2330</v>
      </c>
      <c r="K222" s="382"/>
      <c r="L222" s="382"/>
      <c r="M222" s="383"/>
      <c r="N222" s="405" t="s">
        <v>2732</v>
      </c>
      <c r="O222" s="406"/>
      <c r="P222" s="406"/>
      <c r="Q222" s="406">
        <v>10061187.27</v>
      </c>
      <c r="R222" s="406">
        <v>14801302.66</v>
      </c>
      <c r="S222" s="407"/>
      <c r="T222" s="388">
        <v>0</v>
      </c>
      <c r="U222" s="371">
        <f t="shared" si="22"/>
        <v>0</v>
      </c>
      <c r="V222" s="388"/>
      <c r="W222" s="160"/>
      <c r="X222" s="265" t="str">
        <f t="shared" si="21"/>
        <v>38.10</v>
      </c>
      <c r="Y222" s="264" t="b">
        <f>COUNTIF('Codes SEC'!$B$2:$F$460,X222)&gt;0</f>
        <v>1</v>
      </c>
      <c r="Z222" s="2"/>
    </row>
    <row r="223" spans="1:26" s="81" customFormat="1" ht="24" x14ac:dyDescent="0.35">
      <c r="A223" s="355" t="s">
        <v>2671</v>
      </c>
      <c r="B223" s="389" t="s">
        <v>72</v>
      </c>
      <c r="C223" s="390">
        <v>1</v>
      </c>
      <c r="D223" s="391">
        <v>3</v>
      </c>
      <c r="E223" s="392">
        <v>14</v>
      </c>
      <c r="F223" s="377">
        <v>2003</v>
      </c>
      <c r="G223" s="394">
        <v>38</v>
      </c>
      <c r="H223" s="395">
        <v>10</v>
      </c>
      <c r="I223" s="396" t="s">
        <v>2186</v>
      </c>
      <c r="J223" s="381" t="s">
        <v>2079</v>
      </c>
      <c r="K223" s="382"/>
      <c r="L223" s="382"/>
      <c r="M223" s="383"/>
      <c r="N223" s="419" t="s">
        <v>2597</v>
      </c>
      <c r="O223" s="406">
        <v>6817171.1600000001</v>
      </c>
      <c r="P223" s="406">
        <v>5393104</v>
      </c>
      <c r="Q223" s="406">
        <v>103331.48</v>
      </c>
      <c r="R223" s="406">
        <v>146034.79999999999</v>
      </c>
      <c r="S223" s="407"/>
      <c r="T223" s="388">
        <v>6800</v>
      </c>
      <c r="U223" s="371">
        <f t="shared" si="22"/>
        <v>-6800</v>
      </c>
      <c r="V223" s="388"/>
      <c r="W223" s="160"/>
      <c r="X223" s="265" t="str">
        <f t="shared" si="21"/>
        <v>38.10</v>
      </c>
      <c r="Y223" s="264" t="b">
        <f>COUNTIF('Codes SEC'!$B$2:$F$460,X223)&gt;0</f>
        <v>1</v>
      </c>
      <c r="Z223" s="2"/>
    </row>
    <row r="224" spans="1:26" ht="24" x14ac:dyDescent="0.35">
      <c r="A224" s="408" t="s">
        <v>2671</v>
      </c>
      <c r="B224" s="373" t="s">
        <v>72</v>
      </c>
      <c r="C224" s="374">
        <v>1</v>
      </c>
      <c r="D224" s="375">
        <v>3</v>
      </c>
      <c r="E224" s="376">
        <v>14</v>
      </c>
      <c r="F224" s="377">
        <v>2003</v>
      </c>
      <c r="G224" s="378">
        <v>38</v>
      </c>
      <c r="H224" s="422">
        <v>10</v>
      </c>
      <c r="I224" s="380">
        <v>93810000</v>
      </c>
      <c r="J224" s="381" t="s">
        <v>2374</v>
      </c>
      <c r="K224" s="382" t="s">
        <v>2519</v>
      </c>
      <c r="L224" s="382" t="s">
        <v>2522</v>
      </c>
      <c r="M224" s="383">
        <v>44943</v>
      </c>
      <c r="N224" s="405" t="s">
        <v>2601</v>
      </c>
      <c r="O224" s="406"/>
      <c r="P224" s="406"/>
      <c r="Q224" s="406">
        <v>0</v>
      </c>
      <c r="R224" s="406">
        <v>862931.6</v>
      </c>
      <c r="S224" s="407"/>
      <c r="T224" s="420">
        <v>0</v>
      </c>
      <c r="U224" s="371">
        <f t="shared" si="22"/>
        <v>0</v>
      </c>
      <c r="V224" s="420"/>
      <c r="W224" s="160"/>
      <c r="X224" s="265" t="str">
        <f t="shared" si="21"/>
        <v>38.10</v>
      </c>
      <c r="Y224" s="264" t="b">
        <f>COUNTIF('Codes SEC'!$B$2:$F$460,X224)&gt;0</f>
        <v>1</v>
      </c>
      <c r="Z224" s="2"/>
    </row>
    <row r="225" spans="1:26" s="81" customFormat="1" ht="14.5" x14ac:dyDescent="0.35">
      <c r="A225" s="355" t="s">
        <v>2671</v>
      </c>
      <c r="B225" s="355" t="s">
        <v>72</v>
      </c>
      <c r="C225" s="356">
        <v>1</v>
      </c>
      <c r="D225" s="357">
        <v>3</v>
      </c>
      <c r="E225" s="358">
        <v>14</v>
      </c>
      <c r="F225" s="359">
        <v>1000</v>
      </c>
      <c r="G225" s="360">
        <v>38</v>
      </c>
      <c r="H225" s="436">
        <v>30</v>
      </c>
      <c r="I225" s="362" t="s">
        <v>2207</v>
      </c>
      <c r="J225" s="363" t="s">
        <v>2057</v>
      </c>
      <c r="K225" s="364"/>
      <c r="L225" s="364"/>
      <c r="M225" s="365"/>
      <c r="N225" s="366" t="s">
        <v>52</v>
      </c>
      <c r="O225" s="402">
        <v>0</v>
      </c>
      <c r="P225" s="402">
        <v>0</v>
      </c>
      <c r="Q225" s="402">
        <v>0</v>
      </c>
      <c r="R225" s="402">
        <v>0</v>
      </c>
      <c r="S225" s="403"/>
      <c r="T225" s="370">
        <v>0</v>
      </c>
      <c r="U225" s="371">
        <f t="shared" si="22"/>
        <v>0</v>
      </c>
      <c r="V225" s="370"/>
      <c r="W225" s="160"/>
      <c r="X225" s="265" t="str">
        <f t="shared" si="21"/>
        <v>38.30</v>
      </c>
      <c r="Y225" s="264" t="b">
        <f>COUNTIF('Codes SEC'!$B$2:$F$460,X225)&gt;0</f>
        <v>1</v>
      </c>
      <c r="Z225" s="2"/>
    </row>
    <row r="226" spans="1:26" ht="24" x14ac:dyDescent="0.35">
      <c r="A226" s="355" t="s">
        <v>2671</v>
      </c>
      <c r="B226" s="389" t="s">
        <v>72</v>
      </c>
      <c r="C226" s="390">
        <v>1</v>
      </c>
      <c r="D226" s="391">
        <v>3</v>
      </c>
      <c r="E226" s="392">
        <v>14</v>
      </c>
      <c r="F226" s="393">
        <v>2005</v>
      </c>
      <c r="G226" s="394">
        <v>38</v>
      </c>
      <c r="H226" s="395">
        <v>50</v>
      </c>
      <c r="I226" s="396" t="s">
        <v>2206</v>
      </c>
      <c r="J226" s="381" t="s">
        <v>2054</v>
      </c>
      <c r="K226" s="382"/>
      <c r="L226" s="382"/>
      <c r="M226" s="383"/>
      <c r="N226" s="405" t="s">
        <v>2733</v>
      </c>
      <c r="O226" s="406"/>
      <c r="P226" s="406"/>
      <c r="Q226" s="406">
        <v>1286598.5</v>
      </c>
      <c r="R226" s="406">
        <v>2229370.11</v>
      </c>
      <c r="S226" s="407"/>
      <c r="T226" s="388">
        <v>0</v>
      </c>
      <c r="U226" s="371">
        <f t="shared" si="22"/>
        <v>0</v>
      </c>
      <c r="V226" s="388"/>
      <c r="W226" s="160"/>
      <c r="X226" s="265" t="str">
        <f t="shared" si="21"/>
        <v>38.50</v>
      </c>
      <c r="Y226" s="264" t="b">
        <f>COUNTIF('Codes SEC'!$B$2:$F$460,X226)&gt;0</f>
        <v>1</v>
      </c>
      <c r="Z226" s="2"/>
    </row>
    <row r="227" spans="1:26" ht="24" x14ac:dyDescent="0.35">
      <c r="A227" s="355" t="s">
        <v>2671</v>
      </c>
      <c r="B227" s="389" t="s">
        <v>72</v>
      </c>
      <c r="C227" s="390">
        <v>1</v>
      </c>
      <c r="D227" s="391">
        <v>3</v>
      </c>
      <c r="E227" s="392">
        <v>14</v>
      </c>
      <c r="F227" s="393">
        <v>2005</v>
      </c>
      <c r="G227" s="394">
        <v>38</v>
      </c>
      <c r="H227" s="421">
        <v>50</v>
      </c>
      <c r="I227" s="396" t="s">
        <v>2206</v>
      </c>
      <c r="J227" s="381" t="s">
        <v>2055</v>
      </c>
      <c r="K227" s="382"/>
      <c r="L227" s="382"/>
      <c r="M227" s="383"/>
      <c r="N227" s="405" t="s">
        <v>2734</v>
      </c>
      <c r="O227" s="406"/>
      <c r="P227" s="406"/>
      <c r="Q227" s="406">
        <v>17621.11</v>
      </c>
      <c r="R227" s="406">
        <v>31071.06</v>
      </c>
      <c r="S227" s="407"/>
      <c r="T227" s="420">
        <v>0</v>
      </c>
      <c r="U227" s="371">
        <f t="shared" si="22"/>
        <v>0</v>
      </c>
      <c r="V227" s="420"/>
      <c r="W227" s="160"/>
      <c r="X227" s="265" t="str">
        <f t="shared" si="21"/>
        <v>38.50</v>
      </c>
      <c r="Y227" s="264" t="b">
        <f>COUNTIF('Codes SEC'!$B$2:$F$460,X227)&gt;0</f>
        <v>1</v>
      </c>
      <c r="Z227" s="2"/>
    </row>
    <row r="228" spans="1:26" s="81" customFormat="1" ht="36" x14ac:dyDescent="0.35">
      <c r="A228" s="355" t="s">
        <v>2671</v>
      </c>
      <c r="B228" s="389" t="s">
        <v>72</v>
      </c>
      <c r="C228" s="390">
        <v>1</v>
      </c>
      <c r="D228" s="391">
        <v>3</v>
      </c>
      <c r="E228" s="392">
        <v>14</v>
      </c>
      <c r="F228" s="393">
        <v>2006</v>
      </c>
      <c r="G228" s="394">
        <v>38</v>
      </c>
      <c r="H228" s="395">
        <v>50</v>
      </c>
      <c r="I228" s="396" t="s">
        <v>2206</v>
      </c>
      <c r="J228" s="381" t="s">
        <v>2078</v>
      </c>
      <c r="K228" s="382"/>
      <c r="L228" s="382"/>
      <c r="M228" s="383"/>
      <c r="N228" s="419" t="s">
        <v>2596</v>
      </c>
      <c r="O228" s="406">
        <v>0</v>
      </c>
      <c r="P228" s="406">
        <v>27317340.259999998</v>
      </c>
      <c r="Q228" s="406">
        <v>37918533.490000002</v>
      </c>
      <c r="R228" s="406">
        <v>27446087.43</v>
      </c>
      <c r="S228" s="407"/>
      <c r="T228" s="388">
        <v>74334</v>
      </c>
      <c r="U228" s="371">
        <f t="shared" si="22"/>
        <v>-74334</v>
      </c>
      <c r="V228" s="388"/>
      <c r="W228" s="160"/>
      <c r="X228" s="265" t="str">
        <f t="shared" si="21"/>
        <v>38.50</v>
      </c>
      <c r="Y228" s="264" t="b">
        <f>COUNTIF('Codes SEC'!$B$2:$F$460,X228)&gt;0</f>
        <v>1</v>
      </c>
      <c r="Z228" s="2"/>
    </row>
    <row r="229" spans="1:26" s="81" customFormat="1" ht="14.5" x14ac:dyDescent="0.35">
      <c r="A229" s="355" t="s">
        <v>2671</v>
      </c>
      <c r="B229" s="355" t="s">
        <v>72</v>
      </c>
      <c r="C229" s="356">
        <v>1</v>
      </c>
      <c r="D229" s="357">
        <v>3</v>
      </c>
      <c r="E229" s="358">
        <v>14</v>
      </c>
      <c r="F229" s="359">
        <v>1000</v>
      </c>
      <c r="G229" s="360">
        <v>39</v>
      </c>
      <c r="H229" s="361">
        <v>10</v>
      </c>
      <c r="I229" s="362" t="s">
        <v>2179</v>
      </c>
      <c r="J229" s="363" t="s">
        <v>2331</v>
      </c>
      <c r="K229" s="364"/>
      <c r="L229" s="364"/>
      <c r="M229" s="365"/>
      <c r="N229" s="366" t="s">
        <v>2673</v>
      </c>
      <c r="O229" s="368">
        <v>0</v>
      </c>
      <c r="P229" s="368">
        <v>0</v>
      </c>
      <c r="Q229" s="368">
        <v>0</v>
      </c>
      <c r="R229" s="368">
        <v>15194.26</v>
      </c>
      <c r="S229" s="369"/>
      <c r="T229" s="437">
        <v>0</v>
      </c>
      <c r="U229" s="371">
        <f t="shared" si="22"/>
        <v>0</v>
      </c>
      <c r="V229" s="437"/>
      <c r="W229" s="160"/>
      <c r="X229" s="265" t="str">
        <f t="shared" si="21"/>
        <v>39.10</v>
      </c>
      <c r="Y229" s="264" t="b">
        <f>COUNTIF('Codes SEC'!$B$2:$F$460,X229)&gt;0</f>
        <v>1</v>
      </c>
      <c r="Z229" s="2"/>
    </row>
    <row r="230" spans="1:26" ht="14.15" customHeight="1" x14ac:dyDescent="0.35">
      <c r="A230" s="355" t="s">
        <v>2671</v>
      </c>
      <c r="B230" s="355" t="s">
        <v>72</v>
      </c>
      <c r="C230" s="356">
        <v>1</v>
      </c>
      <c r="D230" s="357">
        <v>3</v>
      </c>
      <c r="E230" s="358">
        <v>14</v>
      </c>
      <c r="F230" s="359">
        <v>1000</v>
      </c>
      <c r="G230" s="360">
        <v>39</v>
      </c>
      <c r="H230" s="361">
        <v>10</v>
      </c>
      <c r="I230" s="362" t="s">
        <v>2179</v>
      </c>
      <c r="J230" s="363" t="s">
        <v>2058</v>
      </c>
      <c r="K230" s="364"/>
      <c r="L230" s="364"/>
      <c r="M230" s="365"/>
      <c r="N230" s="366" t="s">
        <v>56</v>
      </c>
      <c r="O230" s="402">
        <v>0</v>
      </c>
      <c r="P230" s="402">
        <v>0</v>
      </c>
      <c r="Q230" s="402">
        <v>0</v>
      </c>
      <c r="R230" s="402">
        <v>519050.32</v>
      </c>
      <c r="S230" s="403"/>
      <c r="T230" s="428">
        <v>0</v>
      </c>
      <c r="U230" s="371">
        <f t="shared" si="22"/>
        <v>0</v>
      </c>
      <c r="V230" s="428"/>
      <c r="W230" s="160"/>
      <c r="X230" s="265" t="str">
        <f t="shared" si="21"/>
        <v>39.10</v>
      </c>
      <c r="Y230" s="264" t="b">
        <f>COUNTIF('Codes SEC'!$B$2:$F$460,X230)&gt;0</f>
        <v>1</v>
      </c>
      <c r="Z230" s="2"/>
    </row>
    <row r="231" spans="1:26" ht="24" x14ac:dyDescent="0.35">
      <c r="A231" s="355" t="s">
        <v>2671</v>
      </c>
      <c r="B231" s="389" t="s">
        <v>72</v>
      </c>
      <c r="C231" s="390">
        <v>1</v>
      </c>
      <c r="D231" s="391">
        <v>3</v>
      </c>
      <c r="E231" s="392">
        <v>14</v>
      </c>
      <c r="F231" s="393">
        <v>2005</v>
      </c>
      <c r="G231" s="394">
        <v>39</v>
      </c>
      <c r="H231" s="395">
        <v>10</v>
      </c>
      <c r="I231" s="396" t="s">
        <v>2179</v>
      </c>
      <c r="J231" s="381" t="s">
        <v>2056</v>
      </c>
      <c r="K231" s="382"/>
      <c r="L231" s="382"/>
      <c r="M231" s="383"/>
      <c r="N231" s="405" t="s">
        <v>2753</v>
      </c>
      <c r="O231" s="406"/>
      <c r="P231" s="406"/>
      <c r="Q231" s="406">
        <v>0</v>
      </c>
      <c r="R231" s="406">
        <v>0</v>
      </c>
      <c r="S231" s="407"/>
      <c r="T231" s="388">
        <v>0</v>
      </c>
      <c r="U231" s="371">
        <f t="shared" si="22"/>
        <v>0</v>
      </c>
      <c r="V231" s="388"/>
      <c r="W231" s="160"/>
      <c r="X231" s="265" t="str">
        <f t="shared" si="21"/>
        <v>39.10</v>
      </c>
      <c r="Y231" s="264" t="b">
        <f>COUNTIF('Codes SEC'!$B$2:$F$460,X231)&gt;0</f>
        <v>1</v>
      </c>
      <c r="Z231" s="2"/>
    </row>
    <row r="232" spans="1:26" s="81" customFormat="1" ht="14.5" x14ac:dyDescent="0.35">
      <c r="A232" s="355" t="s">
        <v>2671</v>
      </c>
      <c r="B232" s="355" t="s">
        <v>72</v>
      </c>
      <c r="C232" s="356">
        <v>1</v>
      </c>
      <c r="D232" s="357">
        <v>3</v>
      </c>
      <c r="E232" s="358">
        <v>14</v>
      </c>
      <c r="F232" s="359">
        <v>1000</v>
      </c>
      <c r="G232" s="360">
        <v>46</v>
      </c>
      <c r="H232" s="361">
        <v>40</v>
      </c>
      <c r="I232" s="362" t="s">
        <v>2180</v>
      </c>
      <c r="J232" s="363" t="s">
        <v>2268</v>
      </c>
      <c r="K232" s="364"/>
      <c r="L232" s="364"/>
      <c r="M232" s="365"/>
      <c r="N232" s="366" t="s">
        <v>1893</v>
      </c>
      <c r="O232" s="402"/>
      <c r="P232" s="402"/>
      <c r="Q232" s="402">
        <v>0</v>
      </c>
      <c r="R232" s="402">
        <v>0</v>
      </c>
      <c r="S232" s="403"/>
      <c r="T232" s="370">
        <v>5000</v>
      </c>
      <c r="U232" s="371">
        <f t="shared" si="22"/>
        <v>-5000</v>
      </c>
      <c r="V232" s="370"/>
      <c r="W232" s="160"/>
      <c r="X232" s="265" t="str">
        <f t="shared" si="21"/>
        <v>46.40</v>
      </c>
      <c r="Y232" s="264" t="b">
        <f>COUNTIF('Codes SEC'!$B$2:$F$460,X232)&gt;0</f>
        <v>1</v>
      </c>
      <c r="Z232" s="2"/>
    </row>
    <row r="233" spans="1:26" s="81" customFormat="1" ht="14.5" x14ac:dyDescent="0.35">
      <c r="A233" s="355" t="s">
        <v>2671</v>
      </c>
      <c r="B233" s="355" t="s">
        <v>72</v>
      </c>
      <c r="C233" s="356">
        <v>1</v>
      </c>
      <c r="D233" s="357">
        <v>3</v>
      </c>
      <c r="E233" s="358">
        <v>14</v>
      </c>
      <c r="F233" s="359">
        <v>1000</v>
      </c>
      <c r="G233" s="360">
        <v>46</v>
      </c>
      <c r="H233" s="361">
        <v>40</v>
      </c>
      <c r="I233" s="362">
        <v>94640000</v>
      </c>
      <c r="J233" s="363" t="s">
        <v>2346</v>
      </c>
      <c r="K233" s="364"/>
      <c r="L233" s="364"/>
      <c r="M233" s="365"/>
      <c r="N233" s="366" t="s">
        <v>2763</v>
      </c>
      <c r="O233" s="438"/>
      <c r="P233" s="438"/>
      <c r="Q233" s="402">
        <v>0</v>
      </c>
      <c r="R233" s="402">
        <v>0</v>
      </c>
      <c r="S233" s="403"/>
      <c r="T233" s="370">
        <v>0</v>
      </c>
      <c r="U233" s="371">
        <f t="shared" si="22"/>
        <v>0</v>
      </c>
      <c r="V233" s="370"/>
      <c r="W233" s="160"/>
      <c r="X233" s="265" t="str">
        <f t="shared" si="21"/>
        <v>46.40</v>
      </c>
      <c r="Y233" s="264" t="b">
        <f>COUNTIF('Codes SEC'!$B$2:$F$460,X233)&gt;0</f>
        <v>1</v>
      </c>
      <c r="Z233" s="2"/>
    </row>
    <row r="234" spans="1:26" s="81" customFormat="1" ht="24" x14ac:dyDescent="0.35">
      <c r="A234" s="355"/>
      <c r="B234" s="389"/>
      <c r="C234" s="390">
        <v>1</v>
      </c>
      <c r="D234" s="391">
        <v>3</v>
      </c>
      <c r="E234" s="392">
        <v>15</v>
      </c>
      <c r="F234" s="393"/>
      <c r="G234" s="394">
        <v>16</v>
      </c>
      <c r="H234" s="395">
        <v>11</v>
      </c>
      <c r="I234" s="439" t="s">
        <v>2176</v>
      </c>
      <c r="J234" s="381" t="s">
        <v>2000</v>
      </c>
      <c r="K234" s="382"/>
      <c r="L234" s="382"/>
      <c r="M234" s="383"/>
      <c r="N234" s="405" t="s">
        <v>2679</v>
      </c>
      <c r="O234" s="406">
        <v>406944.01</v>
      </c>
      <c r="P234" s="406">
        <v>271394.34999999998</v>
      </c>
      <c r="Q234" s="406"/>
      <c r="R234" s="406"/>
      <c r="S234" s="407"/>
      <c r="T234" s="388"/>
      <c r="U234" s="371"/>
      <c r="V234" s="388"/>
      <c r="W234" s="160"/>
      <c r="X234" s="265" t="str">
        <f t="shared" si="21"/>
        <v>16.11</v>
      </c>
      <c r="Y234" s="264" t="b">
        <f>COUNTIF('Codes SEC'!$B$2:$F$460,X234)&gt;0</f>
        <v>1</v>
      </c>
      <c r="Z234" s="2"/>
    </row>
    <row r="235" spans="1:26" ht="14.5" x14ac:dyDescent="0.35">
      <c r="A235" s="355" t="s">
        <v>2671</v>
      </c>
      <c r="B235" s="355" t="s">
        <v>74</v>
      </c>
      <c r="C235" s="356">
        <v>1</v>
      </c>
      <c r="D235" s="357">
        <v>3</v>
      </c>
      <c r="E235" s="358">
        <v>16</v>
      </c>
      <c r="F235" s="359">
        <v>1000</v>
      </c>
      <c r="G235" s="360">
        <v>28</v>
      </c>
      <c r="H235" s="361">
        <v>10</v>
      </c>
      <c r="I235" s="362" t="s">
        <v>2185</v>
      </c>
      <c r="J235" s="416" t="s">
        <v>2008</v>
      </c>
      <c r="K235" s="424"/>
      <c r="L235" s="424"/>
      <c r="M235" s="425"/>
      <c r="N235" s="366" t="s">
        <v>80</v>
      </c>
      <c r="O235" s="368">
        <v>0</v>
      </c>
      <c r="P235" s="368">
        <v>0</v>
      </c>
      <c r="Q235" s="368">
        <v>0</v>
      </c>
      <c r="R235" s="368">
        <v>0</v>
      </c>
      <c r="S235" s="369"/>
      <c r="T235" s="428">
        <v>0</v>
      </c>
      <c r="U235" s="371">
        <f>V235-T235</f>
        <v>0</v>
      </c>
      <c r="V235" s="428"/>
      <c r="W235" s="160"/>
      <c r="X235" s="265" t="str">
        <f t="shared" si="21"/>
        <v>28.10</v>
      </c>
      <c r="Y235" s="264" t="b">
        <f>COUNTIF('Codes SEC'!$B$2:$F$460,X235)&gt;0</f>
        <v>1</v>
      </c>
      <c r="Z235" s="2"/>
    </row>
    <row r="236" spans="1:26" ht="14.5" x14ac:dyDescent="0.35">
      <c r="A236" s="355" t="s">
        <v>2671</v>
      </c>
      <c r="B236" s="355" t="s">
        <v>74</v>
      </c>
      <c r="C236" s="356">
        <v>1</v>
      </c>
      <c r="D236" s="357">
        <v>3</v>
      </c>
      <c r="E236" s="358">
        <v>16</v>
      </c>
      <c r="F236" s="359">
        <v>1000</v>
      </c>
      <c r="G236" s="360">
        <v>28</v>
      </c>
      <c r="H236" s="361">
        <v>10</v>
      </c>
      <c r="I236" s="362" t="s">
        <v>2185</v>
      </c>
      <c r="J236" s="416" t="s">
        <v>2009</v>
      </c>
      <c r="K236" s="424"/>
      <c r="L236" s="424"/>
      <c r="M236" s="425"/>
      <c r="N236" s="366" t="s">
        <v>53</v>
      </c>
      <c r="O236" s="368">
        <v>0</v>
      </c>
      <c r="P236" s="368">
        <v>0</v>
      </c>
      <c r="Q236" s="368">
        <v>0</v>
      </c>
      <c r="R236" s="368">
        <v>0</v>
      </c>
      <c r="S236" s="369"/>
      <c r="T236" s="370">
        <v>0</v>
      </c>
      <c r="U236" s="371">
        <f>V236-T236</f>
        <v>0</v>
      </c>
      <c r="V236" s="370"/>
      <c r="W236" s="160"/>
      <c r="X236" s="265" t="str">
        <f t="shared" si="21"/>
        <v>28.10</v>
      </c>
      <c r="Y236" s="264" t="b">
        <f>COUNTIF('Codes SEC'!$B$2:$F$460,X236)&gt;0</f>
        <v>1</v>
      </c>
      <c r="Z236" s="2"/>
    </row>
    <row r="237" spans="1:26" ht="14.15" customHeight="1" x14ac:dyDescent="0.35">
      <c r="A237" s="355"/>
      <c r="B237" s="389" t="s">
        <v>74</v>
      </c>
      <c r="C237" s="390">
        <v>1</v>
      </c>
      <c r="D237" s="391">
        <v>3</v>
      </c>
      <c r="E237" s="392">
        <v>16</v>
      </c>
      <c r="F237" s="393">
        <v>2023</v>
      </c>
      <c r="G237" s="394">
        <v>28</v>
      </c>
      <c r="H237" s="395">
        <v>30</v>
      </c>
      <c r="I237" s="396" t="s">
        <v>2187</v>
      </c>
      <c r="J237" s="381" t="s">
        <v>2010</v>
      </c>
      <c r="K237" s="382"/>
      <c r="L237" s="382"/>
      <c r="M237" s="383"/>
      <c r="N237" s="397" t="s">
        <v>2681</v>
      </c>
      <c r="O237" s="406"/>
      <c r="P237" s="406"/>
      <c r="Q237" s="406">
        <v>6077.48</v>
      </c>
      <c r="R237" s="406">
        <v>0</v>
      </c>
      <c r="S237" s="407"/>
      <c r="T237" s="388"/>
      <c r="U237" s="371"/>
      <c r="V237" s="388"/>
      <c r="W237" s="160"/>
      <c r="X237" s="265" t="str">
        <f t="shared" si="21"/>
        <v>28.30</v>
      </c>
      <c r="Y237" s="264" t="b">
        <f>COUNTIF('Codes SEC'!$B$2:$F$460,X237)&gt;0</f>
        <v>1</v>
      </c>
      <c r="Z237" s="2"/>
    </row>
    <row r="238" spans="1:26" s="81" customFormat="1" ht="14.5" x14ac:dyDescent="0.35">
      <c r="A238" s="355" t="s">
        <v>2671</v>
      </c>
      <c r="B238" s="355" t="s">
        <v>74</v>
      </c>
      <c r="C238" s="356">
        <v>1</v>
      </c>
      <c r="D238" s="357">
        <v>3</v>
      </c>
      <c r="E238" s="358">
        <v>16</v>
      </c>
      <c r="F238" s="359">
        <v>1000</v>
      </c>
      <c r="G238" s="360">
        <v>38</v>
      </c>
      <c r="H238" s="361">
        <v>10</v>
      </c>
      <c r="I238" s="362" t="s">
        <v>2186</v>
      </c>
      <c r="J238" s="547" t="s">
        <v>2291</v>
      </c>
      <c r="K238" s="440"/>
      <c r="L238" s="440"/>
      <c r="M238" s="441"/>
      <c r="N238" s="366" t="s">
        <v>2797</v>
      </c>
      <c r="O238" s="402"/>
      <c r="P238" s="402"/>
      <c r="Q238" s="402">
        <v>1000</v>
      </c>
      <c r="R238" s="402">
        <v>17376.099999999999</v>
      </c>
      <c r="S238" s="403"/>
      <c r="T238" s="370">
        <v>0</v>
      </c>
      <c r="U238" s="404">
        <f t="shared" ref="U238:U246" si="23">V238-T238</f>
        <v>0</v>
      </c>
      <c r="V238" s="370"/>
      <c r="W238" s="160"/>
      <c r="X238" s="265" t="str">
        <f t="shared" si="21"/>
        <v>38.10</v>
      </c>
      <c r="Y238" s="264" t="b">
        <f>COUNTIF('Codes SEC'!$B$2:$F$460,X238)&gt;0</f>
        <v>1</v>
      </c>
      <c r="Z238" s="2"/>
    </row>
    <row r="239" spans="1:26" s="81" customFormat="1" ht="14.15" customHeight="1" x14ac:dyDescent="0.35">
      <c r="A239" s="355" t="s">
        <v>2671</v>
      </c>
      <c r="B239" s="355" t="s">
        <v>74</v>
      </c>
      <c r="C239" s="356">
        <v>1</v>
      </c>
      <c r="D239" s="357">
        <v>3</v>
      </c>
      <c r="E239" s="358">
        <v>16</v>
      </c>
      <c r="F239" s="359">
        <v>1000</v>
      </c>
      <c r="G239" s="360">
        <v>38</v>
      </c>
      <c r="H239" s="398">
        <v>50</v>
      </c>
      <c r="I239" s="362" t="s">
        <v>2206</v>
      </c>
      <c r="J239" s="547" t="s">
        <v>2295</v>
      </c>
      <c r="K239" s="440"/>
      <c r="L239" s="440"/>
      <c r="M239" s="441"/>
      <c r="N239" s="366" t="s">
        <v>2796</v>
      </c>
      <c r="O239" s="402"/>
      <c r="P239" s="402"/>
      <c r="Q239" s="402">
        <v>28738.95</v>
      </c>
      <c r="R239" s="402">
        <v>0</v>
      </c>
      <c r="S239" s="403"/>
      <c r="T239" s="370">
        <v>0</v>
      </c>
      <c r="U239" s="404">
        <f t="shared" si="23"/>
        <v>0</v>
      </c>
      <c r="V239" s="370"/>
      <c r="W239" s="160"/>
      <c r="X239" s="265" t="str">
        <f t="shared" si="21"/>
        <v>38.50</v>
      </c>
      <c r="Y239" s="264" t="b">
        <f>COUNTIF('Codes SEC'!$B$2:$F$460,X239)&gt;0</f>
        <v>1</v>
      </c>
      <c r="Z239" s="2"/>
    </row>
    <row r="240" spans="1:26" s="81" customFormat="1" ht="14.15" customHeight="1" x14ac:dyDescent="0.35">
      <c r="A240" s="355" t="s">
        <v>2671</v>
      </c>
      <c r="B240" s="355" t="s">
        <v>72</v>
      </c>
      <c r="C240" s="356">
        <v>1</v>
      </c>
      <c r="D240" s="357">
        <v>3</v>
      </c>
      <c r="E240" s="442" t="s">
        <v>1823</v>
      </c>
      <c r="F240" s="443" t="s">
        <v>2351</v>
      </c>
      <c r="G240" s="360">
        <v>33</v>
      </c>
      <c r="H240" s="398">
        <v>0</v>
      </c>
      <c r="I240" s="362">
        <v>93300000</v>
      </c>
      <c r="J240" s="363" t="s">
        <v>2606</v>
      </c>
      <c r="K240" s="364"/>
      <c r="L240" s="364"/>
      <c r="M240" s="365"/>
      <c r="N240" s="366" t="s">
        <v>2636</v>
      </c>
      <c r="O240" s="368"/>
      <c r="P240" s="368"/>
      <c r="Q240" s="368"/>
      <c r="R240" s="368">
        <v>0</v>
      </c>
      <c r="S240" s="369"/>
      <c r="T240" s="370">
        <v>0</v>
      </c>
      <c r="U240" s="371">
        <f t="shared" si="23"/>
        <v>0</v>
      </c>
      <c r="V240" s="370"/>
      <c r="W240" s="160"/>
      <c r="X240" s="265" t="s">
        <v>1746</v>
      </c>
      <c r="Y240" s="264" t="b">
        <f>COUNTIF('Codes SEC'!$B$2:$F$460,X240)&gt;0</f>
        <v>1</v>
      </c>
      <c r="Z240" s="2"/>
    </row>
    <row r="241" spans="1:26" ht="14.15" customHeight="1" x14ac:dyDescent="0.35">
      <c r="A241" s="355" t="s">
        <v>2671</v>
      </c>
      <c r="B241" s="355" t="s">
        <v>72</v>
      </c>
      <c r="C241" s="356">
        <v>2</v>
      </c>
      <c r="D241" s="357">
        <v>3</v>
      </c>
      <c r="E241" s="358">
        <v>14</v>
      </c>
      <c r="F241" s="359">
        <v>1000</v>
      </c>
      <c r="G241" s="360">
        <v>66</v>
      </c>
      <c r="H241" s="398">
        <v>42</v>
      </c>
      <c r="I241" s="362" t="s">
        <v>2208</v>
      </c>
      <c r="J241" s="363" t="s">
        <v>2269</v>
      </c>
      <c r="K241" s="364"/>
      <c r="L241" s="364"/>
      <c r="M241" s="365"/>
      <c r="N241" s="366" t="s">
        <v>86</v>
      </c>
      <c r="O241" s="368">
        <v>0</v>
      </c>
      <c r="P241" s="368">
        <v>0</v>
      </c>
      <c r="Q241" s="368">
        <v>0</v>
      </c>
      <c r="R241" s="368">
        <v>0</v>
      </c>
      <c r="S241" s="369"/>
      <c r="T241" s="370">
        <v>0</v>
      </c>
      <c r="U241" s="371">
        <f t="shared" si="23"/>
        <v>0</v>
      </c>
      <c r="V241" s="370"/>
      <c r="W241" s="160"/>
      <c r="X241" s="265" t="str">
        <f t="shared" ref="X241:X252" si="24">G241&amp;"."&amp;H241</f>
        <v>66.42</v>
      </c>
      <c r="Y241" s="264" t="b">
        <f>COUNTIF('Codes SEC'!$B$2:$F$460,X241)&gt;0</f>
        <v>1</v>
      </c>
      <c r="Z241" s="2"/>
    </row>
    <row r="242" spans="1:26" ht="14.5" x14ac:dyDescent="0.35">
      <c r="A242" s="355" t="s">
        <v>2671</v>
      </c>
      <c r="B242" s="355" t="s">
        <v>72</v>
      </c>
      <c r="C242" s="356">
        <v>2</v>
      </c>
      <c r="D242" s="357">
        <v>3</v>
      </c>
      <c r="E242" s="358">
        <v>14</v>
      </c>
      <c r="F242" s="359">
        <v>1000</v>
      </c>
      <c r="G242" s="360">
        <v>66</v>
      </c>
      <c r="H242" s="398">
        <v>42</v>
      </c>
      <c r="I242" s="362" t="s">
        <v>2208</v>
      </c>
      <c r="J242" s="363" t="s">
        <v>2270</v>
      </c>
      <c r="K242" s="364"/>
      <c r="L242" s="364"/>
      <c r="M242" s="365"/>
      <c r="N242" s="366" t="s">
        <v>2762</v>
      </c>
      <c r="O242" s="368">
        <v>0</v>
      </c>
      <c r="P242" s="368">
        <v>0</v>
      </c>
      <c r="Q242" s="368">
        <v>0</v>
      </c>
      <c r="R242" s="368">
        <v>0</v>
      </c>
      <c r="S242" s="369"/>
      <c r="T242" s="370">
        <v>0</v>
      </c>
      <c r="U242" s="371">
        <f t="shared" si="23"/>
        <v>0</v>
      </c>
      <c r="V242" s="370"/>
      <c r="W242" s="160"/>
      <c r="X242" s="265" t="str">
        <f t="shared" si="24"/>
        <v>66.42</v>
      </c>
      <c r="Y242" s="264" t="b">
        <f>COUNTIF('Codes SEC'!$B$2:$F$460,X242)&gt;0</f>
        <v>1</v>
      </c>
      <c r="Z242" s="2"/>
    </row>
    <row r="243" spans="1:26" s="81" customFormat="1" ht="14.5" x14ac:dyDescent="0.35">
      <c r="A243" s="355" t="s">
        <v>2671</v>
      </c>
      <c r="B243" s="355" t="s">
        <v>72</v>
      </c>
      <c r="C243" s="356">
        <v>2</v>
      </c>
      <c r="D243" s="357">
        <v>3</v>
      </c>
      <c r="E243" s="358">
        <v>14</v>
      </c>
      <c r="F243" s="359">
        <v>1000</v>
      </c>
      <c r="G243" s="360">
        <v>76</v>
      </c>
      <c r="H243" s="398">
        <v>11</v>
      </c>
      <c r="I243" s="362">
        <v>97611000</v>
      </c>
      <c r="J243" s="363" t="s">
        <v>2669</v>
      </c>
      <c r="K243" s="364" t="s">
        <v>2519</v>
      </c>
      <c r="L243" s="364" t="s">
        <v>2625</v>
      </c>
      <c r="M243" s="365">
        <v>45462</v>
      </c>
      <c r="N243" s="366" t="s">
        <v>2670</v>
      </c>
      <c r="O243" s="368"/>
      <c r="P243" s="368"/>
      <c r="Q243" s="368"/>
      <c r="R243" s="368"/>
      <c r="S243" s="369"/>
      <c r="T243" s="370">
        <v>0</v>
      </c>
      <c r="U243" s="371">
        <f t="shared" si="23"/>
        <v>0</v>
      </c>
      <c r="V243" s="370"/>
      <c r="W243" s="160"/>
      <c r="X243" s="265" t="str">
        <f t="shared" si="24"/>
        <v>76.11</v>
      </c>
      <c r="Y243" s="264" t="b">
        <f>COUNTIF('Codes SEC'!$B$2:$F$460,X243)&gt;0</f>
        <v>1</v>
      </c>
      <c r="Z243" s="2"/>
    </row>
    <row r="244" spans="1:26" s="81" customFormat="1" ht="14.5" x14ac:dyDescent="0.35">
      <c r="A244" s="355" t="s">
        <v>2671</v>
      </c>
      <c r="B244" s="355" t="s">
        <v>72</v>
      </c>
      <c r="C244" s="356">
        <v>2</v>
      </c>
      <c r="D244" s="357">
        <v>3</v>
      </c>
      <c r="E244" s="358">
        <v>14</v>
      </c>
      <c r="F244" s="359">
        <v>1000</v>
      </c>
      <c r="G244" s="360">
        <v>76</v>
      </c>
      <c r="H244" s="398">
        <v>12</v>
      </c>
      <c r="I244" s="362" t="s">
        <v>2196</v>
      </c>
      <c r="J244" s="363" t="s">
        <v>2271</v>
      </c>
      <c r="K244" s="364"/>
      <c r="L244" s="364"/>
      <c r="M244" s="365"/>
      <c r="N244" s="366" t="s">
        <v>1894</v>
      </c>
      <c r="O244" s="368"/>
      <c r="P244" s="368"/>
      <c r="Q244" s="368">
        <v>0</v>
      </c>
      <c r="R244" s="368">
        <v>2668484.11</v>
      </c>
      <c r="S244" s="369"/>
      <c r="T244" s="370">
        <v>0</v>
      </c>
      <c r="U244" s="371">
        <f t="shared" si="23"/>
        <v>0</v>
      </c>
      <c r="V244" s="370"/>
      <c r="W244" s="160"/>
      <c r="X244" s="265" t="str">
        <f t="shared" si="24"/>
        <v>76.12</v>
      </c>
      <c r="Y244" s="264" t="b">
        <f>COUNTIF('Codes SEC'!$B$2:$F$460,X244)&gt;0</f>
        <v>1</v>
      </c>
      <c r="Z244" s="2"/>
    </row>
    <row r="245" spans="1:26" s="81" customFormat="1" ht="14.5" x14ac:dyDescent="0.35">
      <c r="A245" s="355" t="s">
        <v>2671</v>
      </c>
      <c r="B245" s="355" t="s">
        <v>72</v>
      </c>
      <c r="C245" s="356">
        <v>2</v>
      </c>
      <c r="D245" s="357">
        <v>3</v>
      </c>
      <c r="E245" s="358">
        <v>14</v>
      </c>
      <c r="F245" s="359">
        <v>1000</v>
      </c>
      <c r="G245" s="360">
        <v>76</v>
      </c>
      <c r="H245" s="398">
        <v>32</v>
      </c>
      <c r="I245" s="362" t="s">
        <v>2209</v>
      </c>
      <c r="J245" s="363" t="s">
        <v>2272</v>
      </c>
      <c r="K245" s="364"/>
      <c r="L245" s="364"/>
      <c r="M245" s="365"/>
      <c r="N245" s="366" t="s">
        <v>1895</v>
      </c>
      <c r="O245" s="368"/>
      <c r="P245" s="368"/>
      <c r="Q245" s="368">
        <v>0</v>
      </c>
      <c r="R245" s="368">
        <v>837055</v>
      </c>
      <c r="S245" s="369"/>
      <c r="T245" s="370">
        <v>0</v>
      </c>
      <c r="U245" s="371">
        <f t="shared" si="23"/>
        <v>0</v>
      </c>
      <c r="V245" s="370"/>
      <c r="W245" s="160"/>
      <c r="X245" s="265" t="str">
        <f t="shared" si="24"/>
        <v>76.32</v>
      </c>
      <c r="Y245" s="264" t="b">
        <f>COUNTIF('Codes SEC'!$B$2:$F$460,X245)&gt;0</f>
        <v>1</v>
      </c>
      <c r="Z245" s="2"/>
    </row>
    <row r="246" spans="1:26" s="81" customFormat="1" ht="28.5" customHeight="1" x14ac:dyDescent="0.35">
      <c r="A246" s="355" t="s">
        <v>2671</v>
      </c>
      <c r="B246" s="355" t="s">
        <v>74</v>
      </c>
      <c r="C246" s="356">
        <v>2</v>
      </c>
      <c r="D246" s="357">
        <v>3</v>
      </c>
      <c r="E246" s="358">
        <v>16</v>
      </c>
      <c r="F246" s="359">
        <v>1000</v>
      </c>
      <c r="G246" s="360">
        <v>63</v>
      </c>
      <c r="H246" s="361">
        <v>21</v>
      </c>
      <c r="I246" s="362" t="s">
        <v>2193</v>
      </c>
      <c r="J246" s="363" t="s">
        <v>2603</v>
      </c>
      <c r="K246" s="364"/>
      <c r="L246" s="364"/>
      <c r="M246" s="365"/>
      <c r="N246" s="366" t="s">
        <v>2629</v>
      </c>
      <c r="O246" s="402"/>
      <c r="P246" s="402"/>
      <c r="Q246" s="402"/>
      <c r="R246" s="402"/>
      <c r="S246" s="403"/>
      <c r="T246" s="370">
        <v>0</v>
      </c>
      <c r="U246" s="371">
        <f t="shared" si="23"/>
        <v>0</v>
      </c>
      <c r="V246" s="370"/>
      <c r="W246" s="160"/>
      <c r="X246" s="265" t="str">
        <f t="shared" si="24"/>
        <v>63.21</v>
      </c>
      <c r="Y246" s="264" t="b">
        <f>COUNTIF('Codes SEC'!$B$2:$F$460,X246)&gt;0</f>
        <v>1</v>
      </c>
      <c r="Z246" s="2"/>
    </row>
    <row r="247" spans="1:26" ht="36" x14ac:dyDescent="0.35">
      <c r="A247" s="355"/>
      <c r="B247" s="389"/>
      <c r="C247" s="390">
        <v>2</v>
      </c>
      <c r="D247" s="391">
        <v>3</v>
      </c>
      <c r="E247" s="392">
        <v>16</v>
      </c>
      <c r="F247" s="393">
        <v>2022</v>
      </c>
      <c r="G247" s="394">
        <v>63</v>
      </c>
      <c r="H247" s="395">
        <v>21</v>
      </c>
      <c r="I247" s="396" t="s">
        <v>2193</v>
      </c>
      <c r="J247" s="381" t="s">
        <v>2018</v>
      </c>
      <c r="K247" s="382"/>
      <c r="L247" s="382"/>
      <c r="M247" s="383"/>
      <c r="N247" s="397" t="s">
        <v>2684</v>
      </c>
      <c r="O247" s="406">
        <v>147847.83000000002</v>
      </c>
      <c r="P247" s="406">
        <v>1490770.7200000002</v>
      </c>
      <c r="Q247" s="406">
        <v>2515723.1800000002</v>
      </c>
      <c r="R247" s="406">
        <v>0</v>
      </c>
      <c r="S247" s="407"/>
      <c r="T247" s="388"/>
      <c r="U247" s="371"/>
      <c r="V247" s="388"/>
      <c r="W247" s="160"/>
      <c r="X247" s="265" t="str">
        <f t="shared" si="24"/>
        <v>63.21</v>
      </c>
      <c r="Y247" s="264" t="b">
        <f>COUNTIF('Codes SEC'!$B$2:$F$460,X247)&gt;0</f>
        <v>1</v>
      </c>
      <c r="Z247" s="2"/>
    </row>
    <row r="248" spans="1:26" ht="36" x14ac:dyDescent="0.35">
      <c r="A248" s="444"/>
      <c r="B248" s="389"/>
      <c r="C248" s="390">
        <v>2</v>
      </c>
      <c r="D248" s="391">
        <v>3</v>
      </c>
      <c r="E248" s="392">
        <v>16</v>
      </c>
      <c r="F248" s="393">
        <v>2022</v>
      </c>
      <c r="G248" s="394">
        <v>76</v>
      </c>
      <c r="H248" s="445">
        <v>12</v>
      </c>
      <c r="I248" s="396" t="s">
        <v>2196</v>
      </c>
      <c r="J248" s="381" t="s">
        <v>2020</v>
      </c>
      <c r="K248" s="382"/>
      <c r="L248" s="382"/>
      <c r="M248" s="383"/>
      <c r="N248" s="397" t="s">
        <v>2686</v>
      </c>
      <c r="O248" s="406">
        <v>0</v>
      </c>
      <c r="P248" s="406">
        <v>0</v>
      </c>
      <c r="Q248" s="406">
        <v>0</v>
      </c>
      <c r="R248" s="406">
        <v>0</v>
      </c>
      <c r="S248" s="407"/>
      <c r="T248" s="388"/>
      <c r="U248" s="371"/>
      <c r="V248" s="388"/>
      <c r="W248" s="160"/>
      <c r="X248" s="265" t="str">
        <f t="shared" si="24"/>
        <v>76.12</v>
      </c>
      <c r="Y248" s="264" t="b">
        <f>COUNTIF('Codes SEC'!$B$2:$F$460,X248)&gt;0</f>
        <v>1</v>
      </c>
      <c r="Z248" s="2"/>
    </row>
    <row r="249" spans="1:26" ht="38.4" customHeight="1" x14ac:dyDescent="0.35">
      <c r="A249" s="355"/>
      <c r="B249" s="389"/>
      <c r="C249" s="390">
        <v>2</v>
      </c>
      <c r="D249" s="391">
        <v>3</v>
      </c>
      <c r="E249" s="392">
        <v>16</v>
      </c>
      <c r="F249" s="393">
        <v>2023</v>
      </c>
      <c r="G249" s="394">
        <v>76</v>
      </c>
      <c r="H249" s="395">
        <v>12</v>
      </c>
      <c r="I249" s="396" t="s">
        <v>2196</v>
      </c>
      <c r="J249" s="381" t="s">
        <v>2019</v>
      </c>
      <c r="K249" s="382"/>
      <c r="L249" s="382"/>
      <c r="M249" s="383"/>
      <c r="N249" s="397" t="s">
        <v>2685</v>
      </c>
      <c r="O249" s="406">
        <v>226363.51</v>
      </c>
      <c r="P249" s="406">
        <v>165489.99</v>
      </c>
      <c r="Q249" s="406">
        <v>0</v>
      </c>
      <c r="R249" s="406">
        <v>6000</v>
      </c>
      <c r="S249" s="407"/>
      <c r="T249" s="388"/>
      <c r="U249" s="371"/>
      <c r="V249" s="388"/>
      <c r="W249" s="160"/>
      <c r="X249" s="265" t="str">
        <f t="shared" si="24"/>
        <v>76.12</v>
      </c>
      <c r="Y249" s="264" t="b">
        <f>COUNTIF('Codes SEC'!$B$2:$F$460,X249)&gt;0</f>
        <v>1</v>
      </c>
      <c r="Z249" s="2"/>
    </row>
    <row r="250" spans="1:26" ht="24" x14ac:dyDescent="0.35">
      <c r="A250" s="355" t="s">
        <v>2671</v>
      </c>
      <c r="B250" s="355" t="s">
        <v>74</v>
      </c>
      <c r="C250" s="356">
        <v>2</v>
      </c>
      <c r="D250" s="357">
        <v>3</v>
      </c>
      <c r="E250" s="358">
        <v>16</v>
      </c>
      <c r="F250" s="359">
        <v>1000</v>
      </c>
      <c r="G250" s="360">
        <v>86</v>
      </c>
      <c r="H250" s="361">
        <v>80</v>
      </c>
      <c r="I250" s="362" t="s">
        <v>2197</v>
      </c>
      <c r="J250" s="363" t="s">
        <v>2261</v>
      </c>
      <c r="K250" s="424"/>
      <c r="L250" s="424"/>
      <c r="M250" s="425"/>
      <c r="N250" s="366" t="s">
        <v>2798</v>
      </c>
      <c r="O250" s="402">
        <v>0</v>
      </c>
      <c r="P250" s="402">
        <v>0</v>
      </c>
      <c r="Q250" s="402">
        <v>0</v>
      </c>
      <c r="R250" s="402">
        <v>0</v>
      </c>
      <c r="S250" s="403"/>
      <c r="T250" s="370">
        <v>0</v>
      </c>
      <c r="U250" s="371">
        <f>V250-T250</f>
        <v>0</v>
      </c>
      <c r="V250" s="370"/>
      <c r="W250" s="160"/>
      <c r="X250" s="265" t="str">
        <f t="shared" si="24"/>
        <v>86.80</v>
      </c>
      <c r="Y250" s="264" t="b">
        <f>COUNTIF('Codes SEC'!$B$2:$F$460,X250)&gt;0</f>
        <v>1</v>
      </c>
      <c r="Z250" s="2"/>
    </row>
    <row r="251" spans="1:26" s="66" customFormat="1" ht="14.5" x14ac:dyDescent="0.35">
      <c r="A251" s="355" t="s">
        <v>2671</v>
      </c>
      <c r="B251" s="355" t="s">
        <v>76</v>
      </c>
      <c r="C251" s="356">
        <v>2</v>
      </c>
      <c r="D251" s="357">
        <v>3</v>
      </c>
      <c r="E251" s="358">
        <v>18</v>
      </c>
      <c r="F251" s="359">
        <v>1000</v>
      </c>
      <c r="G251" s="360">
        <v>61</v>
      </c>
      <c r="H251" s="361">
        <v>41</v>
      </c>
      <c r="I251" s="362" t="s">
        <v>2198</v>
      </c>
      <c r="J251" s="363" t="s">
        <v>2263</v>
      </c>
      <c r="K251" s="364"/>
      <c r="L251" s="364"/>
      <c r="M251" s="365"/>
      <c r="N251" s="366" t="s">
        <v>83</v>
      </c>
      <c r="O251" s="446">
        <v>0</v>
      </c>
      <c r="P251" s="446">
        <v>0</v>
      </c>
      <c r="Q251" s="446">
        <v>0</v>
      </c>
      <c r="R251" s="446">
        <v>0</v>
      </c>
      <c r="S251" s="447"/>
      <c r="T251" s="370">
        <v>0</v>
      </c>
      <c r="U251" s="371">
        <f>V251-T251</f>
        <v>0</v>
      </c>
      <c r="V251" s="370"/>
      <c r="W251" s="160"/>
      <c r="X251" s="265" t="str">
        <f t="shared" si="24"/>
        <v>61.41</v>
      </c>
      <c r="Y251" s="264" t="b">
        <f>COUNTIF('Codes SEC'!$B$2:$F$460,X251)&gt;0</f>
        <v>1</v>
      </c>
      <c r="Z251" s="2"/>
    </row>
    <row r="252" spans="1:26" s="66" customFormat="1" ht="14.5" x14ac:dyDescent="0.35">
      <c r="A252" s="355" t="s">
        <v>2671</v>
      </c>
      <c r="B252" s="355" t="s">
        <v>76</v>
      </c>
      <c r="C252" s="356">
        <v>2</v>
      </c>
      <c r="D252" s="357">
        <v>3</v>
      </c>
      <c r="E252" s="358">
        <v>18</v>
      </c>
      <c r="F252" s="359">
        <v>1000</v>
      </c>
      <c r="G252" s="360">
        <v>63</v>
      </c>
      <c r="H252" s="361">
        <v>53</v>
      </c>
      <c r="I252" s="362" t="s">
        <v>2199</v>
      </c>
      <c r="J252" s="416" t="s">
        <v>2264</v>
      </c>
      <c r="K252" s="424"/>
      <c r="L252" s="424"/>
      <c r="M252" s="425"/>
      <c r="N252" s="366" t="s">
        <v>84</v>
      </c>
      <c r="O252" s="446">
        <v>99086.94</v>
      </c>
      <c r="P252" s="446">
        <v>207128.05</v>
      </c>
      <c r="Q252" s="446">
        <v>0</v>
      </c>
      <c r="R252" s="446">
        <v>217749.78</v>
      </c>
      <c r="S252" s="447"/>
      <c r="T252" s="370">
        <v>0</v>
      </c>
      <c r="U252" s="371">
        <f>V252-T252</f>
        <v>0</v>
      </c>
      <c r="V252" s="370"/>
      <c r="W252" s="160"/>
      <c r="X252" s="265" t="str">
        <f t="shared" si="24"/>
        <v>63.53</v>
      </c>
      <c r="Y252" s="264" t="b">
        <f>COUNTIF('Codes SEC'!$B$2:$F$460,X252)&gt;0</f>
        <v>1</v>
      </c>
      <c r="Z252" s="2"/>
    </row>
    <row r="253" spans="1:26" ht="14.15" customHeight="1" thickBot="1" x14ac:dyDescent="0.4">
      <c r="A253" s="88"/>
      <c r="B253" s="70"/>
      <c r="C253" s="86"/>
      <c r="D253" s="87"/>
      <c r="E253" s="92"/>
      <c r="F253" s="70"/>
      <c r="G253" s="13"/>
      <c r="H253" s="6"/>
      <c r="I253" s="189"/>
      <c r="J253" s="336"/>
      <c r="K253" s="189"/>
      <c r="L253" s="189"/>
      <c r="M253" s="271"/>
      <c r="N253" s="5"/>
      <c r="O253" s="25"/>
      <c r="P253" s="25"/>
      <c r="Q253" s="25"/>
      <c r="R253" s="25"/>
      <c r="S253" s="113"/>
      <c r="T253" s="20"/>
      <c r="U253" s="41"/>
      <c r="V253" s="20"/>
      <c r="W253" s="160"/>
      <c r="X253" s="265"/>
      <c r="Y253" s="264"/>
      <c r="Z253" s="2"/>
    </row>
    <row r="254" spans="1:26" ht="14.15" customHeight="1" x14ac:dyDescent="0.35">
      <c r="A254" s="79"/>
      <c r="B254" s="77"/>
      <c r="C254" s="91"/>
      <c r="D254" s="87"/>
      <c r="E254" s="92"/>
      <c r="F254" s="70"/>
      <c r="G254" s="13"/>
      <c r="H254" s="6"/>
      <c r="I254" s="189"/>
      <c r="J254" s="336"/>
      <c r="K254" s="189"/>
      <c r="L254" s="189"/>
      <c r="M254" s="271"/>
      <c r="N254" s="7" t="s">
        <v>26</v>
      </c>
      <c r="O254" s="174">
        <f>SUM(O174:O252)</f>
        <v>649561001.8499999</v>
      </c>
      <c r="P254" s="174">
        <f>SUM(P174:P252)</f>
        <v>701858207.81999993</v>
      </c>
      <c r="Q254" s="174">
        <f>SUM(Q174:Q252)</f>
        <v>735406123.98000014</v>
      </c>
      <c r="R254" s="174">
        <f>SUM(R174:R252)</f>
        <v>790658976.12999964</v>
      </c>
      <c r="S254" s="174">
        <f>SUM(S174:S252)</f>
        <v>0</v>
      </c>
      <c r="T254" s="44">
        <f t="shared" ref="T254:V254" si="25">SUM(T174:T252)</f>
        <v>900881</v>
      </c>
      <c r="U254" s="38">
        <f t="shared" si="25"/>
        <v>-900881</v>
      </c>
      <c r="V254" s="44">
        <f t="shared" si="25"/>
        <v>0</v>
      </c>
      <c r="W254" s="160"/>
      <c r="X254" s="265"/>
      <c r="Y254" s="264"/>
      <c r="Z254" s="2"/>
    </row>
    <row r="255" spans="1:26" ht="14.15" customHeight="1" x14ac:dyDescent="0.35">
      <c r="A255" s="79"/>
      <c r="B255" s="77"/>
      <c r="C255" s="91"/>
      <c r="D255" s="87"/>
      <c r="E255" s="92"/>
      <c r="F255" s="70"/>
      <c r="G255" s="13"/>
      <c r="H255" s="6"/>
      <c r="I255" s="189"/>
      <c r="J255" s="336"/>
      <c r="K255" s="189"/>
      <c r="L255" s="189"/>
      <c r="M255" s="271"/>
      <c r="N255" s="7" t="s">
        <v>0</v>
      </c>
      <c r="O255" s="175">
        <f t="shared" ref="O255:T255" si="26">O175+O177+O178+O181+O183+O184+O185+O186+O187+O192+O193+O194+O195+O196+O197+O198+O199+O200+O202+O203+O204+O205+O206+O207+O208+O212+O213+O214+O217+O218+O219+O220+O221+O222+O223+O224+O226+O227+O228+O231+O234+O237+O247+O248+O249</f>
        <v>26076223.500000004</v>
      </c>
      <c r="P255" s="175">
        <f t="shared" si="26"/>
        <v>56156011.019999996</v>
      </c>
      <c r="Q255" s="175">
        <f t="shared" si="26"/>
        <v>64161828.700000003</v>
      </c>
      <c r="R255" s="175">
        <f t="shared" si="26"/>
        <v>59888489.100000001</v>
      </c>
      <c r="S255" s="175">
        <f t="shared" ref="S255" si="27">S175+S177+S178+S181+S183+S184+S185+S186+S187+S192+S193+S194+S195+S196+S197+S198+S199+S200+S202+S203+S204+S205+S206+S207+S208+S212+S213+S214+S217+S218+S219+S220+S221+S222+S223+S224+S226+S227+S228+S231+S234+S237+S247+S248+S249</f>
        <v>0</v>
      </c>
      <c r="T255" s="44">
        <f t="shared" si="26"/>
        <v>100134</v>
      </c>
      <c r="U255" s="35">
        <f t="shared" ref="U255:V255" si="28">U175+U177+U178+U181+U183+U184+U185+U186+U187+U192+U193+U194+U195+U196+U197+U198+U199+U200+U202+U203+U204+U205+U206+U207+U208+U212+U213+U214+U217+U218+U219+U220+U221+U222+U223+U224+U226+U227+U228+U231+U234+U237+U247+U248+U249</f>
        <v>-100134</v>
      </c>
      <c r="V255" s="44">
        <f t="shared" si="28"/>
        <v>0</v>
      </c>
      <c r="W255" s="160"/>
      <c r="X255" s="265"/>
      <c r="Y255" s="264"/>
      <c r="Z255" s="2"/>
    </row>
    <row r="256" spans="1:26" ht="13.5" customHeight="1" x14ac:dyDescent="0.35">
      <c r="A256" s="79"/>
      <c r="B256" s="77"/>
      <c r="C256" s="91"/>
      <c r="D256" s="87"/>
      <c r="E256" s="92"/>
      <c r="F256" s="70"/>
      <c r="G256" s="13"/>
      <c r="H256" s="6"/>
      <c r="I256" s="189"/>
      <c r="J256" s="336"/>
      <c r="K256" s="189"/>
      <c r="L256" s="189"/>
      <c r="M256" s="271"/>
      <c r="N256" s="7" t="s">
        <v>27</v>
      </c>
      <c r="O256" s="176">
        <f>O254-O255</f>
        <v>623484778.3499999</v>
      </c>
      <c r="P256" s="176">
        <f>P254-P255</f>
        <v>645702196.79999995</v>
      </c>
      <c r="Q256" s="176">
        <f>Q254-Q255</f>
        <v>671244295.28000009</v>
      </c>
      <c r="R256" s="176">
        <f>R254-R255</f>
        <v>730770487.02999961</v>
      </c>
      <c r="S256" s="176">
        <f>S254-S255</f>
        <v>0</v>
      </c>
      <c r="T256" s="46">
        <f t="shared" ref="T256" si="29">T254-T255</f>
        <v>800747</v>
      </c>
      <c r="U256" s="38">
        <f t="shared" ref="U256:V256" si="30">U254-U255</f>
        <v>-800747</v>
      </c>
      <c r="V256" s="46">
        <f t="shared" si="30"/>
        <v>0</v>
      </c>
      <c r="W256" s="160"/>
      <c r="X256" s="265"/>
      <c r="Y256" s="264"/>
      <c r="Z256" s="2"/>
    </row>
    <row r="257" spans="1:26" ht="13.5" customHeight="1" thickBot="1" x14ac:dyDescent="0.4">
      <c r="A257" s="309"/>
      <c r="B257" s="78"/>
      <c r="C257" s="93"/>
      <c r="D257" s="8"/>
      <c r="E257" s="94"/>
      <c r="F257" s="51"/>
      <c r="G257" s="15"/>
      <c r="H257" s="9"/>
      <c r="I257" s="190"/>
      <c r="J257" s="335"/>
      <c r="K257" s="190"/>
      <c r="L257" s="190"/>
      <c r="M257" s="272"/>
      <c r="N257" s="10"/>
      <c r="O257" s="177"/>
      <c r="P257" s="180"/>
      <c r="Q257" s="177"/>
      <c r="R257" s="177"/>
      <c r="S257" s="180"/>
      <c r="T257" s="11"/>
      <c r="U257" s="36"/>
      <c r="V257" s="11"/>
      <c r="W257" s="160"/>
      <c r="X257" s="265"/>
      <c r="Y257" s="264"/>
      <c r="Z257" s="2"/>
    </row>
    <row r="258" spans="1:26" ht="24" customHeight="1" x14ac:dyDescent="0.35">
      <c r="A258" s="79"/>
      <c r="B258" s="77"/>
      <c r="C258" s="91"/>
      <c r="D258" s="87"/>
      <c r="E258" s="92"/>
      <c r="F258" s="70"/>
      <c r="G258" s="80"/>
      <c r="H258" s="83"/>
      <c r="I258" s="188"/>
      <c r="J258" s="336"/>
      <c r="K258" s="189"/>
      <c r="L258" s="189"/>
      <c r="M258" s="271"/>
      <c r="N258" s="5"/>
      <c r="O258" s="58"/>
      <c r="P258" s="58"/>
      <c r="Q258" s="58"/>
      <c r="R258" s="58"/>
      <c r="S258" s="111"/>
      <c r="T258" s="26"/>
      <c r="U258" s="37"/>
      <c r="V258" s="26"/>
      <c r="W258" s="160"/>
      <c r="X258" s="265"/>
      <c r="Y258" s="264"/>
      <c r="Z258" s="2"/>
    </row>
    <row r="259" spans="1:26" ht="24" x14ac:dyDescent="0.35">
      <c r="A259" s="355" t="s">
        <v>2672</v>
      </c>
      <c r="B259" s="355" t="s">
        <v>71</v>
      </c>
      <c r="C259" s="356">
        <v>1</v>
      </c>
      <c r="D259" s="357">
        <v>1</v>
      </c>
      <c r="E259" s="358">
        <v>17</v>
      </c>
      <c r="F259" s="359">
        <v>1000</v>
      </c>
      <c r="G259" s="360">
        <v>36</v>
      </c>
      <c r="H259" s="361">
        <v>90</v>
      </c>
      <c r="I259" s="362" t="s">
        <v>2184</v>
      </c>
      <c r="J259" s="416" t="s">
        <v>1997</v>
      </c>
      <c r="K259" s="424"/>
      <c r="L259" s="424"/>
      <c r="M259" s="425"/>
      <c r="N259" s="366" t="s">
        <v>69</v>
      </c>
      <c r="O259" s="402">
        <v>0</v>
      </c>
      <c r="P259" s="402">
        <v>0</v>
      </c>
      <c r="Q259" s="402">
        <v>0</v>
      </c>
      <c r="R259" s="402">
        <v>0</v>
      </c>
      <c r="S259" s="403"/>
      <c r="T259" s="370">
        <v>0</v>
      </c>
      <c r="U259" s="371">
        <f>V259-T259</f>
        <v>0</v>
      </c>
      <c r="V259" s="370"/>
      <c r="W259" s="160"/>
      <c r="X259" s="265" t="str">
        <f t="shared" ref="X259:X286" si="31">G259&amp;"."&amp;H259</f>
        <v>36.90</v>
      </c>
      <c r="Y259" s="264" t="b">
        <f>COUNTIF('Codes SEC'!$B$2:$F$460,X259)&gt;0</f>
        <v>1</v>
      </c>
      <c r="Z259" s="2"/>
    </row>
    <row r="260" spans="1:26" ht="13.5" customHeight="1" x14ac:dyDescent="0.35">
      <c r="A260" s="355" t="s">
        <v>2672</v>
      </c>
      <c r="B260" s="355" t="s">
        <v>72</v>
      </c>
      <c r="C260" s="356">
        <v>1</v>
      </c>
      <c r="D260" s="357">
        <v>3</v>
      </c>
      <c r="E260" s="469">
        <v>14</v>
      </c>
      <c r="F260" s="359">
        <v>1000</v>
      </c>
      <c r="G260" s="360">
        <v>28</v>
      </c>
      <c r="H260" s="398">
        <v>10</v>
      </c>
      <c r="I260" s="362" t="s">
        <v>2185</v>
      </c>
      <c r="J260" s="416" t="s">
        <v>1999</v>
      </c>
      <c r="K260" s="424"/>
      <c r="L260" s="424"/>
      <c r="M260" s="425"/>
      <c r="N260" s="470" t="s">
        <v>46</v>
      </c>
      <c r="O260" s="446">
        <v>0</v>
      </c>
      <c r="P260" s="446">
        <v>0</v>
      </c>
      <c r="Q260" s="446">
        <v>0</v>
      </c>
      <c r="R260" s="446">
        <v>0</v>
      </c>
      <c r="S260" s="447"/>
      <c r="T260" s="370">
        <v>0</v>
      </c>
      <c r="U260" s="371">
        <f>V260-T260</f>
        <v>0</v>
      </c>
      <c r="V260" s="370"/>
      <c r="W260" s="160"/>
      <c r="X260" s="265" t="str">
        <f t="shared" si="31"/>
        <v>28.10</v>
      </c>
      <c r="Y260" s="264" t="b">
        <f>COUNTIF('Codes SEC'!$B$2:$F$460,X260)&gt;0</f>
        <v>1</v>
      </c>
      <c r="Z260" s="2"/>
    </row>
    <row r="261" spans="1:26" s="81" customFormat="1" ht="14.5" x14ac:dyDescent="0.35">
      <c r="A261" s="355"/>
      <c r="B261" s="355"/>
      <c r="C261" s="356">
        <v>1</v>
      </c>
      <c r="D261" s="357">
        <v>3</v>
      </c>
      <c r="E261" s="358">
        <v>18</v>
      </c>
      <c r="F261" s="359">
        <v>1000</v>
      </c>
      <c r="G261" s="360">
        <v>16</v>
      </c>
      <c r="H261" s="398">
        <v>11</v>
      </c>
      <c r="I261" s="362" t="s">
        <v>2176</v>
      </c>
      <c r="J261" s="416" t="s">
        <v>2011</v>
      </c>
      <c r="K261" s="424"/>
      <c r="L261" s="424"/>
      <c r="M261" s="425"/>
      <c r="N261" s="366" t="s">
        <v>2682</v>
      </c>
      <c r="O261" s="446"/>
      <c r="P261" s="446"/>
      <c r="Q261" s="446"/>
      <c r="R261" s="446"/>
      <c r="S261" s="447"/>
      <c r="T261" s="370"/>
      <c r="U261" s="371"/>
      <c r="V261" s="370"/>
      <c r="W261" s="160"/>
      <c r="X261" s="265" t="str">
        <f t="shared" si="31"/>
        <v>16.11</v>
      </c>
      <c r="Y261" s="264" t="b">
        <f>COUNTIF('Codes SEC'!$B$2:$F$460,X261)&gt;0</f>
        <v>1</v>
      </c>
      <c r="Z261" s="2"/>
    </row>
    <row r="262" spans="1:26" ht="14.5" x14ac:dyDescent="0.35">
      <c r="A262" s="355" t="s">
        <v>2672</v>
      </c>
      <c r="B262" s="355" t="s">
        <v>76</v>
      </c>
      <c r="C262" s="356">
        <v>1</v>
      </c>
      <c r="D262" s="357">
        <v>3</v>
      </c>
      <c r="E262" s="358">
        <v>18</v>
      </c>
      <c r="F262" s="359">
        <v>1000</v>
      </c>
      <c r="G262" s="360">
        <v>16</v>
      </c>
      <c r="H262" s="398">
        <v>11</v>
      </c>
      <c r="I262" s="362" t="s">
        <v>2176</v>
      </c>
      <c r="J262" s="416" t="s">
        <v>2012</v>
      </c>
      <c r="K262" s="424"/>
      <c r="L262" s="424"/>
      <c r="M262" s="425"/>
      <c r="N262" s="366" t="s">
        <v>1891</v>
      </c>
      <c r="O262" s="446">
        <v>12741.72</v>
      </c>
      <c r="P262" s="446">
        <v>20148.730000000003</v>
      </c>
      <c r="Q262" s="446">
        <v>18279.72</v>
      </c>
      <c r="R262" s="446">
        <v>22488.95</v>
      </c>
      <c r="S262" s="447"/>
      <c r="T262" s="370">
        <v>20</v>
      </c>
      <c r="U262" s="371">
        <f t="shared" ref="U262:U268" si="32">V262-T262</f>
        <v>-20</v>
      </c>
      <c r="V262" s="370"/>
      <c r="W262" s="160"/>
      <c r="X262" s="265" t="str">
        <f t="shared" si="31"/>
        <v>16.11</v>
      </c>
      <c r="Y262" s="264" t="b">
        <f>COUNTIF('Codes SEC'!$B$2:$F$460,X262)&gt;0</f>
        <v>1</v>
      </c>
      <c r="Z262" s="2"/>
    </row>
    <row r="263" spans="1:26" ht="13" customHeight="1" x14ac:dyDescent="0.35">
      <c r="A263" s="355" t="s">
        <v>2672</v>
      </c>
      <c r="B263" s="355" t="s">
        <v>76</v>
      </c>
      <c r="C263" s="356">
        <v>1</v>
      </c>
      <c r="D263" s="357">
        <v>3</v>
      </c>
      <c r="E263" s="358">
        <v>18</v>
      </c>
      <c r="F263" s="359">
        <v>1000</v>
      </c>
      <c r="G263" s="360">
        <v>16</v>
      </c>
      <c r="H263" s="398">
        <v>12</v>
      </c>
      <c r="I263" s="362" t="s">
        <v>2177</v>
      </c>
      <c r="J263" s="363" t="s">
        <v>2274</v>
      </c>
      <c r="K263" s="364"/>
      <c r="L263" s="364"/>
      <c r="M263" s="365"/>
      <c r="N263" s="423" t="s">
        <v>109</v>
      </c>
      <c r="O263" s="402"/>
      <c r="P263" s="402">
        <v>66588.2</v>
      </c>
      <c r="Q263" s="402">
        <v>69915</v>
      </c>
      <c r="R263" s="402">
        <v>85506.55</v>
      </c>
      <c r="S263" s="403"/>
      <c r="T263" s="370">
        <v>75</v>
      </c>
      <c r="U263" s="404">
        <f t="shared" si="32"/>
        <v>-75</v>
      </c>
      <c r="V263" s="370"/>
      <c r="W263" s="160"/>
      <c r="X263" s="265" t="str">
        <f t="shared" si="31"/>
        <v>16.12</v>
      </c>
      <c r="Y263" s="264" t="b">
        <f>COUNTIF('Codes SEC'!$B$2:$F$460,X263)&gt;0</f>
        <v>1</v>
      </c>
      <c r="Z263" s="2"/>
    </row>
    <row r="264" spans="1:26" s="81" customFormat="1" ht="14.5" x14ac:dyDescent="0.35">
      <c r="A264" s="355" t="s">
        <v>2672</v>
      </c>
      <c r="B264" s="355" t="s">
        <v>76</v>
      </c>
      <c r="C264" s="356">
        <v>1</v>
      </c>
      <c r="D264" s="357">
        <v>3</v>
      </c>
      <c r="E264" s="358">
        <v>18</v>
      </c>
      <c r="F264" s="359">
        <v>1000</v>
      </c>
      <c r="G264" s="360">
        <v>16</v>
      </c>
      <c r="H264" s="398">
        <v>12</v>
      </c>
      <c r="I264" s="362" t="s">
        <v>2177</v>
      </c>
      <c r="J264" s="416" t="s">
        <v>2257</v>
      </c>
      <c r="K264" s="424"/>
      <c r="L264" s="424"/>
      <c r="M264" s="425"/>
      <c r="N264" s="366" t="s">
        <v>108</v>
      </c>
      <c r="O264" s="402"/>
      <c r="P264" s="402">
        <v>162150</v>
      </c>
      <c r="Q264" s="402">
        <v>55125</v>
      </c>
      <c r="R264" s="402">
        <v>177550</v>
      </c>
      <c r="S264" s="403"/>
      <c r="T264" s="370">
        <v>120</v>
      </c>
      <c r="U264" s="371">
        <f t="shared" si="32"/>
        <v>-120</v>
      </c>
      <c r="V264" s="370"/>
      <c r="W264" s="160"/>
      <c r="X264" s="265" t="str">
        <f t="shared" si="31"/>
        <v>16.12</v>
      </c>
      <c r="Y264" s="264" t="b">
        <f>COUNTIF('Codes SEC'!$B$2:$F$460,X264)&gt;0</f>
        <v>1</v>
      </c>
      <c r="Z264" s="2"/>
    </row>
    <row r="265" spans="1:26" ht="24" x14ac:dyDescent="0.35">
      <c r="A265" s="355" t="s">
        <v>2672</v>
      </c>
      <c r="B265" s="355" t="s">
        <v>76</v>
      </c>
      <c r="C265" s="356">
        <v>1</v>
      </c>
      <c r="D265" s="357">
        <v>3</v>
      </c>
      <c r="E265" s="358">
        <v>18</v>
      </c>
      <c r="F265" s="359">
        <v>1000</v>
      </c>
      <c r="G265" s="360">
        <v>26</v>
      </c>
      <c r="H265" s="398">
        <v>10</v>
      </c>
      <c r="I265" s="362" t="s">
        <v>2190</v>
      </c>
      <c r="J265" s="416" t="s">
        <v>2013</v>
      </c>
      <c r="K265" s="424"/>
      <c r="L265" s="424"/>
      <c r="M265" s="425"/>
      <c r="N265" s="366" t="s">
        <v>47</v>
      </c>
      <c r="O265" s="446">
        <v>57684.19</v>
      </c>
      <c r="P265" s="446">
        <v>237027.96000000002</v>
      </c>
      <c r="Q265" s="446">
        <v>0</v>
      </c>
      <c r="R265" s="446">
        <v>0</v>
      </c>
      <c r="S265" s="447"/>
      <c r="T265" s="370">
        <v>200</v>
      </c>
      <c r="U265" s="371">
        <f t="shared" si="32"/>
        <v>-200</v>
      </c>
      <c r="V265" s="370"/>
      <c r="W265" s="160"/>
      <c r="X265" s="265" t="str">
        <f t="shared" si="31"/>
        <v>26.10</v>
      </c>
      <c r="Y265" s="264" t="b">
        <f>COUNTIF('Codes SEC'!$B$2:$F$460,X265)&gt;0</f>
        <v>1</v>
      </c>
      <c r="Z265" s="2"/>
    </row>
    <row r="266" spans="1:26" ht="14.5" x14ac:dyDescent="0.35">
      <c r="A266" s="355" t="s">
        <v>2672</v>
      </c>
      <c r="B266" s="355" t="s">
        <v>76</v>
      </c>
      <c r="C266" s="356">
        <v>1</v>
      </c>
      <c r="D266" s="357">
        <v>3</v>
      </c>
      <c r="E266" s="358">
        <v>18</v>
      </c>
      <c r="F266" s="359">
        <v>1000</v>
      </c>
      <c r="G266" s="360">
        <v>28</v>
      </c>
      <c r="H266" s="398">
        <v>20</v>
      </c>
      <c r="I266" s="362" t="s">
        <v>2191</v>
      </c>
      <c r="J266" s="416" t="s">
        <v>2014</v>
      </c>
      <c r="K266" s="424"/>
      <c r="L266" s="424"/>
      <c r="M266" s="425"/>
      <c r="N266" s="470" t="s">
        <v>101</v>
      </c>
      <c r="O266" s="446">
        <v>22500</v>
      </c>
      <c r="P266" s="446">
        <v>0</v>
      </c>
      <c r="Q266" s="446">
        <v>30000000</v>
      </c>
      <c r="R266" s="446">
        <v>30000000</v>
      </c>
      <c r="S266" s="447"/>
      <c r="T266" s="370">
        <v>55000</v>
      </c>
      <c r="U266" s="371">
        <f t="shared" si="32"/>
        <v>-55000</v>
      </c>
      <c r="V266" s="370"/>
      <c r="W266" s="160"/>
      <c r="X266" s="265" t="str">
        <f t="shared" si="31"/>
        <v>28.20</v>
      </c>
      <c r="Y266" s="264" t="b">
        <f>COUNTIF('Codes SEC'!$B$2:$F$460,X266)&gt;0</f>
        <v>1</v>
      </c>
      <c r="Z266" s="2"/>
    </row>
    <row r="267" spans="1:26" s="66" customFormat="1" ht="14.5" x14ac:dyDescent="0.35">
      <c r="A267" s="355" t="s">
        <v>2672</v>
      </c>
      <c r="B267" s="355" t="s">
        <v>76</v>
      </c>
      <c r="C267" s="356">
        <v>1</v>
      </c>
      <c r="D267" s="471">
        <v>3</v>
      </c>
      <c r="E267" s="469">
        <v>18</v>
      </c>
      <c r="F267" s="359">
        <v>1000</v>
      </c>
      <c r="G267" s="360">
        <v>31</v>
      </c>
      <c r="H267" s="398">
        <v>32</v>
      </c>
      <c r="I267" s="362" t="s">
        <v>2188</v>
      </c>
      <c r="J267" s="416" t="s">
        <v>2015</v>
      </c>
      <c r="K267" s="424"/>
      <c r="L267" s="424"/>
      <c r="M267" s="425"/>
      <c r="N267" s="366" t="s">
        <v>81</v>
      </c>
      <c r="O267" s="446">
        <v>97655.54</v>
      </c>
      <c r="P267" s="446">
        <v>229672.27</v>
      </c>
      <c r="Q267" s="446">
        <v>472857</v>
      </c>
      <c r="R267" s="446">
        <v>20558.02</v>
      </c>
      <c r="S267" s="447"/>
      <c r="T267" s="370">
        <v>0</v>
      </c>
      <c r="U267" s="371">
        <f t="shared" si="32"/>
        <v>0</v>
      </c>
      <c r="V267" s="370"/>
      <c r="W267" s="160"/>
      <c r="X267" s="265" t="str">
        <f t="shared" si="31"/>
        <v>31.32</v>
      </c>
      <c r="Y267" s="264" t="b">
        <f>COUNTIF('Codes SEC'!$B$2:$F$460,X267)&gt;0</f>
        <v>1</v>
      </c>
      <c r="Z267" s="2"/>
    </row>
    <row r="268" spans="1:26" ht="24" x14ac:dyDescent="0.35">
      <c r="A268" s="355" t="s">
        <v>2672</v>
      </c>
      <c r="B268" s="355" t="s">
        <v>76</v>
      </c>
      <c r="C268" s="356">
        <v>1</v>
      </c>
      <c r="D268" s="357">
        <v>3</v>
      </c>
      <c r="E268" s="358">
        <v>18</v>
      </c>
      <c r="F268" s="359">
        <v>1000</v>
      </c>
      <c r="G268" s="360">
        <v>31</v>
      </c>
      <c r="H268" s="398">
        <v>32</v>
      </c>
      <c r="I268" s="362" t="s">
        <v>2188</v>
      </c>
      <c r="J268" s="363" t="s">
        <v>2068</v>
      </c>
      <c r="K268" s="364"/>
      <c r="L268" s="364"/>
      <c r="M268" s="365"/>
      <c r="N268" s="366" t="s">
        <v>128</v>
      </c>
      <c r="O268" s="446">
        <v>397.62</v>
      </c>
      <c r="P268" s="446">
        <v>3250</v>
      </c>
      <c r="Q268" s="446">
        <v>625228.30000000005</v>
      </c>
      <c r="R268" s="446">
        <v>0</v>
      </c>
      <c r="S268" s="447"/>
      <c r="T268" s="370">
        <v>0</v>
      </c>
      <c r="U268" s="371">
        <f t="shared" si="32"/>
        <v>0</v>
      </c>
      <c r="V268" s="370"/>
      <c r="W268" s="160"/>
      <c r="X268" s="265" t="str">
        <f t="shared" si="31"/>
        <v>31.32</v>
      </c>
      <c r="Y268" s="264" t="b">
        <f>COUNTIF('Codes SEC'!$B$2:$F$460,X268)&gt;0</f>
        <v>1</v>
      </c>
      <c r="Z268" s="2"/>
    </row>
    <row r="269" spans="1:26" ht="24" x14ac:dyDescent="0.35">
      <c r="A269" s="355"/>
      <c r="B269" s="355"/>
      <c r="C269" s="356">
        <v>1</v>
      </c>
      <c r="D269" s="357">
        <v>3</v>
      </c>
      <c r="E269" s="358">
        <v>18</v>
      </c>
      <c r="F269" s="359">
        <v>1000</v>
      </c>
      <c r="G269" s="360">
        <v>31</v>
      </c>
      <c r="H269" s="398">
        <v>32</v>
      </c>
      <c r="I269" s="362" t="s">
        <v>2188</v>
      </c>
      <c r="J269" s="363" t="s">
        <v>2258</v>
      </c>
      <c r="K269" s="364"/>
      <c r="L269" s="364"/>
      <c r="M269" s="365"/>
      <c r="N269" s="366" t="s">
        <v>130</v>
      </c>
      <c r="O269" s="446">
        <v>0</v>
      </c>
      <c r="P269" s="446"/>
      <c r="Q269" s="446"/>
      <c r="R269" s="446"/>
      <c r="S269" s="447"/>
      <c r="T269" s="370"/>
      <c r="U269" s="371"/>
      <c r="V269" s="370"/>
      <c r="W269" s="160"/>
      <c r="X269" s="265" t="str">
        <f t="shared" si="31"/>
        <v>31.32</v>
      </c>
      <c r="Y269" s="264" t="b">
        <f>COUNTIF('Codes SEC'!$B$2:$F$460,X269)&gt;0</f>
        <v>1</v>
      </c>
      <c r="Z269" s="2"/>
    </row>
    <row r="270" spans="1:26" ht="14.5" x14ac:dyDescent="0.35">
      <c r="A270" s="355"/>
      <c r="B270" s="355"/>
      <c r="C270" s="356">
        <v>1</v>
      </c>
      <c r="D270" s="357">
        <v>3</v>
      </c>
      <c r="E270" s="358">
        <v>18</v>
      </c>
      <c r="F270" s="359">
        <v>1000</v>
      </c>
      <c r="G270" s="360">
        <v>31</v>
      </c>
      <c r="H270" s="398">
        <v>32</v>
      </c>
      <c r="I270" s="362" t="s">
        <v>2188</v>
      </c>
      <c r="J270" s="363" t="s">
        <v>2259</v>
      </c>
      <c r="K270" s="364"/>
      <c r="L270" s="364"/>
      <c r="M270" s="365"/>
      <c r="N270" s="366" t="s">
        <v>2683</v>
      </c>
      <c r="O270" s="446">
        <v>0</v>
      </c>
      <c r="P270" s="446"/>
      <c r="Q270" s="446"/>
      <c r="R270" s="446"/>
      <c r="S270" s="447"/>
      <c r="T270" s="370"/>
      <c r="U270" s="371"/>
      <c r="V270" s="370"/>
      <c r="W270" s="160"/>
      <c r="X270" s="265" t="str">
        <f t="shared" si="31"/>
        <v>31.32</v>
      </c>
      <c r="Y270" s="264" t="b">
        <f>COUNTIF('Codes SEC'!$B$2:$F$460,X270)&gt;0</f>
        <v>1</v>
      </c>
      <c r="Z270" s="2"/>
    </row>
    <row r="271" spans="1:26" s="81" customFormat="1" ht="14.5" x14ac:dyDescent="0.35">
      <c r="A271" s="355" t="s">
        <v>2672</v>
      </c>
      <c r="B271" s="355" t="s">
        <v>76</v>
      </c>
      <c r="C271" s="356">
        <v>1</v>
      </c>
      <c r="D271" s="357">
        <v>3</v>
      </c>
      <c r="E271" s="358">
        <v>18</v>
      </c>
      <c r="F271" s="359">
        <v>1000</v>
      </c>
      <c r="G271" s="360">
        <v>31</v>
      </c>
      <c r="H271" s="398">
        <v>32</v>
      </c>
      <c r="I271" s="362" t="s">
        <v>2188</v>
      </c>
      <c r="J271" s="416" t="s">
        <v>2260</v>
      </c>
      <c r="K271" s="424"/>
      <c r="L271" s="424"/>
      <c r="M271" s="425"/>
      <c r="N271" s="366" t="s">
        <v>96</v>
      </c>
      <c r="O271" s="446">
        <v>119529000</v>
      </c>
      <c r="P271" s="446">
        <v>191000000</v>
      </c>
      <c r="Q271" s="446">
        <v>620193000</v>
      </c>
      <c r="R271" s="446">
        <v>0</v>
      </c>
      <c r="S271" s="447"/>
      <c r="T271" s="370">
        <v>0</v>
      </c>
      <c r="U271" s="371">
        <f t="shared" ref="U271:U280" si="33">V271-T271</f>
        <v>0</v>
      </c>
      <c r="V271" s="370"/>
      <c r="W271" s="160"/>
      <c r="X271" s="265" t="str">
        <f t="shared" si="31"/>
        <v>31.32</v>
      </c>
      <c r="Y271" s="264" t="b">
        <f>COUNTIF('Codes SEC'!$B$2:$F$460,X271)&gt;0</f>
        <v>1</v>
      </c>
      <c r="Z271" s="2"/>
    </row>
    <row r="272" spans="1:26" s="81" customFormat="1" ht="14.5" x14ac:dyDescent="0.35">
      <c r="A272" s="355" t="s">
        <v>2672</v>
      </c>
      <c r="B272" s="355" t="s">
        <v>76</v>
      </c>
      <c r="C272" s="356">
        <v>1</v>
      </c>
      <c r="D272" s="471">
        <v>3</v>
      </c>
      <c r="E272" s="469">
        <v>18</v>
      </c>
      <c r="F272" s="359">
        <v>1000</v>
      </c>
      <c r="G272" s="360">
        <v>31</v>
      </c>
      <c r="H272" s="398">
        <v>32</v>
      </c>
      <c r="I272" s="362" t="s">
        <v>2188</v>
      </c>
      <c r="J272" s="416" t="s">
        <v>2370</v>
      </c>
      <c r="K272" s="424" t="s">
        <v>2519</v>
      </c>
      <c r="L272" s="424" t="s">
        <v>2522</v>
      </c>
      <c r="M272" s="425">
        <v>44902</v>
      </c>
      <c r="N272" s="366" t="s">
        <v>2382</v>
      </c>
      <c r="O272" s="446"/>
      <c r="P272" s="446"/>
      <c r="Q272" s="446">
        <v>132250</v>
      </c>
      <c r="R272" s="446">
        <v>2176200.1800000002</v>
      </c>
      <c r="S272" s="447"/>
      <c r="T272" s="370">
        <v>0</v>
      </c>
      <c r="U272" s="371">
        <f t="shared" si="33"/>
        <v>0</v>
      </c>
      <c r="V272" s="370"/>
      <c r="W272" s="160"/>
      <c r="X272" s="265" t="str">
        <f t="shared" si="31"/>
        <v>31.32</v>
      </c>
      <c r="Y272" s="264" t="b">
        <f>COUNTIF('Codes SEC'!$B$2:$F$460,X272)&gt;0</f>
        <v>1</v>
      </c>
      <c r="Z272" s="2"/>
    </row>
    <row r="273" spans="1:26" s="66" customFormat="1" ht="14.5" x14ac:dyDescent="0.35">
      <c r="A273" s="355" t="s">
        <v>2672</v>
      </c>
      <c r="B273" s="355" t="s">
        <v>76</v>
      </c>
      <c r="C273" s="356">
        <v>1</v>
      </c>
      <c r="D273" s="471">
        <v>3</v>
      </c>
      <c r="E273" s="469">
        <v>18</v>
      </c>
      <c r="F273" s="359">
        <v>1000</v>
      </c>
      <c r="G273" s="360">
        <v>33</v>
      </c>
      <c r="H273" s="398" t="s">
        <v>131</v>
      </c>
      <c r="I273" s="362" t="s">
        <v>2189</v>
      </c>
      <c r="J273" s="416" t="s">
        <v>2016</v>
      </c>
      <c r="K273" s="424"/>
      <c r="L273" s="424"/>
      <c r="M273" s="425"/>
      <c r="N273" s="366" t="s">
        <v>82</v>
      </c>
      <c r="O273" s="446">
        <v>0</v>
      </c>
      <c r="P273" s="446">
        <v>69657.209999999992</v>
      </c>
      <c r="Q273" s="446">
        <v>667926.35</v>
      </c>
      <c r="R273" s="446">
        <v>39888.57</v>
      </c>
      <c r="S273" s="447"/>
      <c r="T273" s="370">
        <v>0</v>
      </c>
      <c r="U273" s="371">
        <f t="shared" si="33"/>
        <v>0</v>
      </c>
      <c r="V273" s="370"/>
      <c r="W273" s="160"/>
      <c r="X273" s="265" t="str">
        <f t="shared" si="31"/>
        <v>33.00</v>
      </c>
      <c r="Y273" s="264" t="b">
        <f>COUNTIF('Codes SEC'!$B$2:$F$460,X273)&gt;0</f>
        <v>1</v>
      </c>
      <c r="Z273" s="2"/>
    </row>
    <row r="274" spans="1:26" s="81" customFormat="1" ht="14.5" x14ac:dyDescent="0.35">
      <c r="A274" s="355" t="s">
        <v>2672</v>
      </c>
      <c r="B274" s="355" t="s">
        <v>76</v>
      </c>
      <c r="C274" s="356">
        <v>1</v>
      </c>
      <c r="D274" s="471">
        <v>3</v>
      </c>
      <c r="E274" s="469">
        <v>18</v>
      </c>
      <c r="F274" s="359">
        <v>1000</v>
      </c>
      <c r="G274" s="360">
        <v>34</v>
      </c>
      <c r="H274" s="398">
        <v>50</v>
      </c>
      <c r="I274" s="362">
        <v>93450000</v>
      </c>
      <c r="J274" s="416" t="s">
        <v>2371</v>
      </c>
      <c r="K274" s="424" t="s">
        <v>2519</v>
      </c>
      <c r="L274" s="424" t="s">
        <v>2522</v>
      </c>
      <c r="M274" s="425">
        <v>44902</v>
      </c>
      <c r="N274" s="366" t="s">
        <v>2383</v>
      </c>
      <c r="O274" s="446"/>
      <c r="P274" s="446"/>
      <c r="Q274" s="446">
        <v>494750</v>
      </c>
      <c r="R274" s="446">
        <v>1821598.7</v>
      </c>
      <c r="S274" s="447"/>
      <c r="T274" s="370">
        <v>0</v>
      </c>
      <c r="U274" s="371">
        <f t="shared" si="33"/>
        <v>0</v>
      </c>
      <c r="V274" s="370"/>
      <c r="W274" s="160"/>
      <c r="X274" s="265" t="str">
        <f t="shared" si="31"/>
        <v>34.50</v>
      </c>
      <c r="Y274" s="264" t="b">
        <f>COUNTIF('Codes SEC'!$B$2:$F$460,X274)&gt;0</f>
        <v>1</v>
      </c>
      <c r="Z274" s="2"/>
    </row>
    <row r="275" spans="1:26" ht="14.5" x14ac:dyDescent="0.35">
      <c r="A275" s="355" t="s">
        <v>2672</v>
      </c>
      <c r="B275" s="355" t="s">
        <v>76</v>
      </c>
      <c r="C275" s="356">
        <v>1</v>
      </c>
      <c r="D275" s="357">
        <v>3</v>
      </c>
      <c r="E275" s="358">
        <v>18</v>
      </c>
      <c r="F275" s="359">
        <v>1000</v>
      </c>
      <c r="G275" s="360">
        <v>36</v>
      </c>
      <c r="H275" s="398">
        <v>90</v>
      </c>
      <c r="I275" s="362" t="s">
        <v>2184</v>
      </c>
      <c r="J275" s="363" t="s">
        <v>2069</v>
      </c>
      <c r="K275" s="364"/>
      <c r="L275" s="364"/>
      <c r="M275" s="365"/>
      <c r="N275" s="366" t="s">
        <v>65</v>
      </c>
      <c r="O275" s="446">
        <v>48000</v>
      </c>
      <c r="P275" s="446">
        <v>135085</v>
      </c>
      <c r="Q275" s="446">
        <v>68200</v>
      </c>
      <c r="R275" s="446">
        <v>78855</v>
      </c>
      <c r="S275" s="447"/>
      <c r="T275" s="370">
        <v>94</v>
      </c>
      <c r="U275" s="371">
        <f t="shared" si="33"/>
        <v>-94</v>
      </c>
      <c r="V275" s="370"/>
      <c r="W275" s="160"/>
      <c r="X275" s="265" t="str">
        <f t="shared" si="31"/>
        <v>36.90</v>
      </c>
      <c r="Y275" s="264" t="b">
        <f>COUNTIF('Codes SEC'!$B$2:$F$460,X275)&gt;0</f>
        <v>1</v>
      </c>
      <c r="Z275" s="2"/>
    </row>
    <row r="276" spans="1:26" ht="15.75" customHeight="1" x14ac:dyDescent="0.35">
      <c r="A276" s="355" t="s">
        <v>2672</v>
      </c>
      <c r="B276" s="355" t="s">
        <v>76</v>
      </c>
      <c r="C276" s="356">
        <v>1</v>
      </c>
      <c r="D276" s="357">
        <v>3</v>
      </c>
      <c r="E276" s="358">
        <v>18</v>
      </c>
      <c r="F276" s="359">
        <v>1000</v>
      </c>
      <c r="G276" s="360">
        <v>38</v>
      </c>
      <c r="H276" s="398">
        <v>10</v>
      </c>
      <c r="I276" s="362" t="s">
        <v>2186</v>
      </c>
      <c r="J276" s="363" t="s">
        <v>2070</v>
      </c>
      <c r="K276" s="364"/>
      <c r="L276" s="364"/>
      <c r="M276" s="365"/>
      <c r="N276" s="366" t="s">
        <v>90</v>
      </c>
      <c r="O276" s="446">
        <v>0</v>
      </c>
      <c r="P276" s="446">
        <v>163002.22000000003</v>
      </c>
      <c r="Q276" s="446">
        <v>39464.120000000003</v>
      </c>
      <c r="R276" s="446">
        <v>65717.33</v>
      </c>
      <c r="S276" s="447"/>
      <c r="T276" s="370">
        <v>50</v>
      </c>
      <c r="U276" s="371">
        <f t="shared" si="33"/>
        <v>-50</v>
      </c>
      <c r="V276" s="370"/>
      <c r="W276" s="160"/>
      <c r="X276" s="265" t="str">
        <f t="shared" si="31"/>
        <v>38.10</v>
      </c>
      <c r="Y276" s="264" t="b">
        <f>COUNTIF('Codes SEC'!$B$2:$F$460,X276)&gt;0</f>
        <v>1</v>
      </c>
      <c r="Z276" s="2"/>
    </row>
    <row r="277" spans="1:26" ht="14.5" x14ac:dyDescent="0.35">
      <c r="A277" s="355" t="s">
        <v>2672</v>
      </c>
      <c r="B277" s="355" t="s">
        <v>76</v>
      </c>
      <c r="C277" s="356">
        <v>1</v>
      </c>
      <c r="D277" s="357">
        <v>3</v>
      </c>
      <c r="E277" s="358">
        <v>18</v>
      </c>
      <c r="F277" s="359">
        <v>1000</v>
      </c>
      <c r="G277" s="360">
        <v>38</v>
      </c>
      <c r="H277" s="398">
        <v>20</v>
      </c>
      <c r="I277" s="362" t="s">
        <v>2192</v>
      </c>
      <c r="J277" s="416" t="s">
        <v>2017</v>
      </c>
      <c r="K277" s="424"/>
      <c r="L277" s="424"/>
      <c r="M277" s="425"/>
      <c r="N277" s="366" t="s">
        <v>48</v>
      </c>
      <c r="O277" s="446">
        <v>0</v>
      </c>
      <c r="P277" s="446">
        <v>0</v>
      </c>
      <c r="Q277" s="446">
        <v>0</v>
      </c>
      <c r="R277" s="446">
        <v>0</v>
      </c>
      <c r="S277" s="447"/>
      <c r="T277" s="370">
        <v>0</v>
      </c>
      <c r="U277" s="371">
        <f t="shared" si="33"/>
        <v>0</v>
      </c>
      <c r="V277" s="370"/>
      <c r="W277" s="160"/>
      <c r="X277" s="265" t="str">
        <f t="shared" si="31"/>
        <v>38.20</v>
      </c>
      <c r="Y277" s="264" t="b">
        <f>COUNTIF('Codes SEC'!$B$2:$F$460,X277)&gt;0</f>
        <v>1</v>
      </c>
      <c r="Z277" s="2"/>
    </row>
    <row r="278" spans="1:26" s="81" customFormat="1" ht="14.5" customHeight="1" x14ac:dyDescent="0.35">
      <c r="A278" s="408" t="s">
        <v>2672</v>
      </c>
      <c r="B278" s="408" t="s">
        <v>76</v>
      </c>
      <c r="C278" s="409">
        <v>1</v>
      </c>
      <c r="D278" s="410">
        <v>3</v>
      </c>
      <c r="E278" s="411">
        <v>18</v>
      </c>
      <c r="F278" s="412">
        <v>1000</v>
      </c>
      <c r="G278" s="413">
        <v>38</v>
      </c>
      <c r="H278" s="548">
        <v>40</v>
      </c>
      <c r="I278" s="415">
        <v>93840000</v>
      </c>
      <c r="J278" s="416" t="s">
        <v>2743</v>
      </c>
      <c r="K278" s="364"/>
      <c r="L278" s="364"/>
      <c r="M278" s="365"/>
      <c r="N278" s="366" t="s">
        <v>2799</v>
      </c>
      <c r="O278" s="446"/>
      <c r="P278" s="446"/>
      <c r="Q278" s="446"/>
      <c r="R278" s="446"/>
      <c r="S278" s="447"/>
      <c r="T278" s="370">
        <v>1000</v>
      </c>
      <c r="U278" s="371">
        <f t="shared" si="33"/>
        <v>-1000</v>
      </c>
      <c r="V278" s="370"/>
      <c r="W278" s="160"/>
      <c r="X278" s="265" t="str">
        <f t="shared" si="31"/>
        <v>38.40</v>
      </c>
      <c r="Y278" s="264" t="b">
        <f>COUNTIF('Codes SEC'!$B$2:$F$460,X278)&gt;0</f>
        <v>1</v>
      </c>
      <c r="Z278" s="2"/>
    </row>
    <row r="279" spans="1:26" s="66" customFormat="1" ht="14.5" x14ac:dyDescent="0.35">
      <c r="A279" s="355" t="s">
        <v>2672</v>
      </c>
      <c r="B279" s="355" t="s">
        <v>76</v>
      </c>
      <c r="C279" s="356">
        <v>1</v>
      </c>
      <c r="D279" s="357">
        <v>3</v>
      </c>
      <c r="E279" s="358">
        <v>18</v>
      </c>
      <c r="F279" s="359">
        <v>1000</v>
      </c>
      <c r="G279" s="360">
        <v>39</v>
      </c>
      <c r="H279" s="398">
        <v>10</v>
      </c>
      <c r="I279" s="362" t="s">
        <v>2179</v>
      </c>
      <c r="J279" s="363" t="s">
        <v>2275</v>
      </c>
      <c r="K279" s="364"/>
      <c r="L279" s="364"/>
      <c r="M279" s="365"/>
      <c r="N279" s="366" t="s">
        <v>110</v>
      </c>
      <c r="O279" s="446">
        <v>399675.3</v>
      </c>
      <c r="P279" s="446">
        <v>399675.3</v>
      </c>
      <c r="Q279" s="446">
        <v>0</v>
      </c>
      <c r="R279" s="446">
        <v>216650.14</v>
      </c>
      <c r="S279" s="447"/>
      <c r="T279" s="370">
        <v>0</v>
      </c>
      <c r="U279" s="371">
        <f t="shared" si="33"/>
        <v>0</v>
      </c>
      <c r="V279" s="370"/>
      <c r="W279" s="160"/>
      <c r="X279" s="265" t="str">
        <f t="shared" si="31"/>
        <v>39.10</v>
      </c>
      <c r="Y279" s="264" t="b">
        <f>COUNTIF('Codes SEC'!$B$2:$F$460,X279)&gt;0</f>
        <v>1</v>
      </c>
      <c r="Z279" s="2"/>
    </row>
    <row r="280" spans="1:26" s="66" customFormat="1" ht="14.5" x14ac:dyDescent="0.35">
      <c r="A280" s="355" t="s">
        <v>2672</v>
      </c>
      <c r="B280" s="355" t="s">
        <v>76</v>
      </c>
      <c r="C280" s="356">
        <v>2</v>
      </c>
      <c r="D280" s="357">
        <v>3</v>
      </c>
      <c r="E280" s="358">
        <v>18</v>
      </c>
      <c r="F280" s="359">
        <v>1000</v>
      </c>
      <c r="G280" s="360">
        <v>51</v>
      </c>
      <c r="H280" s="361">
        <v>12</v>
      </c>
      <c r="I280" s="362" t="s">
        <v>2194</v>
      </c>
      <c r="J280" s="363" t="s">
        <v>2262</v>
      </c>
      <c r="K280" s="424"/>
      <c r="L280" s="424"/>
      <c r="M280" s="425"/>
      <c r="N280" s="366" t="s">
        <v>129</v>
      </c>
      <c r="O280" s="402">
        <v>6203751.6800000006</v>
      </c>
      <c r="P280" s="402">
        <v>2274971.9300000002</v>
      </c>
      <c r="Q280" s="402">
        <v>2213594.04</v>
      </c>
      <c r="R280" s="402">
        <v>2185177.87</v>
      </c>
      <c r="S280" s="403"/>
      <c r="T280" s="370">
        <v>2935</v>
      </c>
      <c r="U280" s="371">
        <f t="shared" si="33"/>
        <v>-2935</v>
      </c>
      <c r="V280" s="370"/>
      <c r="W280" s="160"/>
      <c r="X280" s="265" t="str">
        <f t="shared" si="31"/>
        <v>51.12</v>
      </c>
      <c r="Y280" s="264" t="b">
        <f>COUNTIF('Codes SEC'!$B$2:$F$460,X280)&gt;0</f>
        <v>1</v>
      </c>
      <c r="Z280" s="2"/>
    </row>
    <row r="281" spans="1:26" ht="24" x14ac:dyDescent="0.35">
      <c r="A281" s="355"/>
      <c r="B281" s="355"/>
      <c r="C281" s="356">
        <v>2</v>
      </c>
      <c r="D281" s="357">
        <v>3</v>
      </c>
      <c r="E281" s="358">
        <v>18</v>
      </c>
      <c r="F281" s="359">
        <v>1000</v>
      </c>
      <c r="G281" s="360">
        <v>51</v>
      </c>
      <c r="H281" s="398">
        <v>12</v>
      </c>
      <c r="I281" s="362" t="s">
        <v>2194</v>
      </c>
      <c r="J281" s="363" t="s">
        <v>2258</v>
      </c>
      <c r="K281" s="364"/>
      <c r="L281" s="364"/>
      <c r="M281" s="365"/>
      <c r="N281" s="366" t="s">
        <v>130</v>
      </c>
      <c r="O281" s="446">
        <v>0</v>
      </c>
      <c r="P281" s="446"/>
      <c r="Q281" s="446"/>
      <c r="R281" s="446"/>
      <c r="S281" s="447"/>
      <c r="T281" s="370"/>
      <c r="U281" s="371"/>
      <c r="V281" s="370"/>
      <c r="W281" s="160"/>
      <c r="X281" s="265" t="str">
        <f t="shared" si="31"/>
        <v>51.12</v>
      </c>
      <c r="Y281" s="264" t="b">
        <f>COUNTIF('Codes SEC'!$B$2:$F$460,X281)&gt;0</f>
        <v>1</v>
      </c>
      <c r="Z281" s="2"/>
    </row>
    <row r="282" spans="1:26" ht="14.5" x14ac:dyDescent="0.35">
      <c r="A282" s="355"/>
      <c r="B282" s="355"/>
      <c r="C282" s="356">
        <v>2</v>
      </c>
      <c r="D282" s="357">
        <v>3</v>
      </c>
      <c r="E282" s="358">
        <v>18</v>
      </c>
      <c r="F282" s="359">
        <v>1000</v>
      </c>
      <c r="G282" s="360">
        <v>51</v>
      </c>
      <c r="H282" s="398">
        <v>12</v>
      </c>
      <c r="I282" s="362" t="s">
        <v>2194</v>
      </c>
      <c r="J282" s="363" t="s">
        <v>2259</v>
      </c>
      <c r="K282" s="364"/>
      <c r="L282" s="364"/>
      <c r="M282" s="365"/>
      <c r="N282" s="366" t="s">
        <v>2683</v>
      </c>
      <c r="O282" s="446">
        <v>0</v>
      </c>
      <c r="P282" s="446"/>
      <c r="Q282" s="446"/>
      <c r="R282" s="446"/>
      <c r="S282" s="447"/>
      <c r="T282" s="370"/>
      <c r="U282" s="371"/>
      <c r="V282" s="370"/>
      <c r="W282" s="160"/>
      <c r="X282" s="265" t="str">
        <f t="shared" si="31"/>
        <v>51.12</v>
      </c>
      <c r="Y282" s="264" t="b">
        <f>COUNTIF('Codes SEC'!$B$2:$F$460,X282)&gt;0</f>
        <v>1</v>
      </c>
      <c r="Z282" s="2"/>
    </row>
    <row r="283" spans="1:26" s="81" customFormat="1" ht="14.25" customHeight="1" x14ac:dyDescent="0.35">
      <c r="A283" s="355" t="s">
        <v>2672</v>
      </c>
      <c r="B283" s="355" t="s">
        <v>76</v>
      </c>
      <c r="C283" s="356">
        <v>2</v>
      </c>
      <c r="D283" s="357">
        <v>3</v>
      </c>
      <c r="E283" s="358">
        <v>18</v>
      </c>
      <c r="F283" s="359">
        <v>1000</v>
      </c>
      <c r="G283" s="360">
        <v>66</v>
      </c>
      <c r="H283" s="361">
        <v>41</v>
      </c>
      <c r="I283" s="362" t="s">
        <v>2200</v>
      </c>
      <c r="J283" s="416" t="s">
        <v>2265</v>
      </c>
      <c r="K283" s="424"/>
      <c r="L283" s="424"/>
      <c r="M283" s="425"/>
      <c r="N283" s="366" t="s">
        <v>1892</v>
      </c>
      <c r="O283" s="446"/>
      <c r="P283" s="446"/>
      <c r="Q283" s="446">
        <v>34200000</v>
      </c>
      <c r="R283" s="446">
        <v>175100000</v>
      </c>
      <c r="S283" s="447"/>
      <c r="T283" s="370">
        <v>110000</v>
      </c>
      <c r="U283" s="371">
        <f>V283-T283</f>
        <v>-110000</v>
      </c>
      <c r="V283" s="370"/>
      <c r="W283" s="160"/>
      <c r="X283" s="265" t="str">
        <f t="shared" si="31"/>
        <v>66.41</v>
      </c>
      <c r="Y283" s="264" t="b">
        <f>COUNTIF('Codes SEC'!$B$2:$F$460,X283)&gt;0</f>
        <v>1</v>
      </c>
      <c r="Z283" s="2"/>
    </row>
    <row r="284" spans="1:26" s="81" customFormat="1" ht="14.25" customHeight="1" x14ac:dyDescent="0.35">
      <c r="A284" s="355" t="s">
        <v>2672</v>
      </c>
      <c r="B284" s="355" t="s">
        <v>76</v>
      </c>
      <c r="C284" s="356">
        <v>2</v>
      </c>
      <c r="D284" s="357">
        <v>3</v>
      </c>
      <c r="E284" s="358">
        <v>18</v>
      </c>
      <c r="F284" s="359">
        <v>1000</v>
      </c>
      <c r="G284" s="360">
        <v>66</v>
      </c>
      <c r="H284" s="361">
        <v>41</v>
      </c>
      <c r="I284" s="362">
        <v>96641000</v>
      </c>
      <c r="J284" s="416" t="s">
        <v>2594</v>
      </c>
      <c r="K284" s="424"/>
      <c r="L284" s="424"/>
      <c r="M284" s="425"/>
      <c r="N284" s="366" t="s">
        <v>2630</v>
      </c>
      <c r="O284" s="446"/>
      <c r="P284" s="446"/>
      <c r="Q284" s="446"/>
      <c r="R284" s="446"/>
      <c r="S284" s="447"/>
      <c r="T284" s="370">
        <v>0</v>
      </c>
      <c r="U284" s="371">
        <f>V284-T284</f>
        <v>0</v>
      </c>
      <c r="V284" s="370"/>
      <c r="W284" s="322"/>
      <c r="X284" s="265" t="str">
        <f t="shared" si="31"/>
        <v>66.41</v>
      </c>
      <c r="Y284" s="264" t="b">
        <f>COUNTIF('Codes SEC'!$B$2:$F$460,X284)&gt;0</f>
        <v>1</v>
      </c>
      <c r="Z284" s="2"/>
    </row>
    <row r="285" spans="1:26" s="81" customFormat="1" ht="14.5" x14ac:dyDescent="0.35">
      <c r="A285" s="355"/>
      <c r="B285" s="355"/>
      <c r="C285" s="356">
        <v>2</v>
      </c>
      <c r="D285" s="357">
        <v>3</v>
      </c>
      <c r="E285" s="358">
        <v>18</v>
      </c>
      <c r="F285" s="359">
        <v>1000</v>
      </c>
      <c r="G285" s="360">
        <v>86</v>
      </c>
      <c r="H285" s="361">
        <v>10</v>
      </c>
      <c r="I285" s="362" t="s">
        <v>2201</v>
      </c>
      <c r="J285" s="416" t="s">
        <v>2021</v>
      </c>
      <c r="K285" s="424"/>
      <c r="L285" s="424"/>
      <c r="M285" s="425"/>
      <c r="N285" s="366" t="s">
        <v>2687</v>
      </c>
      <c r="O285" s="446">
        <v>0</v>
      </c>
      <c r="P285" s="446"/>
      <c r="Q285" s="446"/>
      <c r="R285" s="446"/>
      <c r="S285" s="447"/>
      <c r="T285" s="370"/>
      <c r="U285" s="371"/>
      <c r="V285" s="370"/>
      <c r="W285" s="160"/>
      <c r="X285" s="265" t="str">
        <f t="shared" si="31"/>
        <v>86.10</v>
      </c>
      <c r="Y285" s="264" t="b">
        <f>COUNTIF('Codes SEC'!$B$2:$F$460,X285)&gt;0</f>
        <v>1</v>
      </c>
      <c r="Z285" s="2"/>
    </row>
    <row r="286" spans="1:26" ht="24" customHeight="1" x14ac:dyDescent="0.35">
      <c r="A286" s="355" t="s">
        <v>2672</v>
      </c>
      <c r="B286" s="355" t="s">
        <v>76</v>
      </c>
      <c r="C286" s="356">
        <v>2</v>
      </c>
      <c r="D286" s="357">
        <v>3</v>
      </c>
      <c r="E286" s="358">
        <v>18</v>
      </c>
      <c r="F286" s="359">
        <v>1000</v>
      </c>
      <c r="G286" s="360">
        <v>86</v>
      </c>
      <c r="H286" s="398">
        <v>10</v>
      </c>
      <c r="I286" s="362" t="s">
        <v>2201</v>
      </c>
      <c r="J286" s="416" t="s">
        <v>2266</v>
      </c>
      <c r="K286" s="424"/>
      <c r="L286" s="424"/>
      <c r="M286" s="425"/>
      <c r="N286" s="366" t="s">
        <v>1883</v>
      </c>
      <c r="O286" s="446">
        <v>0</v>
      </c>
      <c r="P286" s="446">
        <v>0</v>
      </c>
      <c r="Q286" s="446">
        <v>0</v>
      </c>
      <c r="R286" s="446">
        <v>0</v>
      </c>
      <c r="S286" s="447"/>
      <c r="T286" s="370">
        <v>0</v>
      </c>
      <c r="U286" s="371">
        <f>V286-T286</f>
        <v>0</v>
      </c>
      <c r="V286" s="370"/>
      <c r="W286" s="160"/>
      <c r="X286" s="265" t="str">
        <f t="shared" si="31"/>
        <v>86.10</v>
      </c>
      <c r="Y286" s="264" t="b">
        <f>COUNTIF('Codes SEC'!$B$2:$F$460,X286)&gt;0</f>
        <v>1</v>
      </c>
      <c r="Z286" s="2"/>
    </row>
    <row r="287" spans="1:26" ht="14.15" customHeight="1" thickBot="1" x14ac:dyDescent="0.4">
      <c r="A287" s="77"/>
      <c r="B287" s="77"/>
      <c r="C287" s="91"/>
      <c r="D287" s="87"/>
      <c r="E287" s="92"/>
      <c r="F287" s="70"/>
      <c r="G287" s="13"/>
      <c r="H287" s="83"/>
      <c r="I287" s="189"/>
      <c r="J287" s="336"/>
      <c r="K287" s="189"/>
      <c r="L287" s="189"/>
      <c r="M287" s="271"/>
      <c r="N287" s="18"/>
      <c r="O287" s="166">
        <v>0</v>
      </c>
      <c r="P287" s="166"/>
      <c r="Q287" s="300"/>
      <c r="R287" s="166"/>
      <c r="S287" s="560"/>
      <c r="T287" s="32"/>
      <c r="U287" s="37"/>
      <c r="V287" s="32"/>
      <c r="W287" s="160"/>
      <c r="X287" s="265"/>
      <c r="Y287" s="264"/>
      <c r="Z287" s="2"/>
    </row>
    <row r="288" spans="1:26" ht="14.15" customHeight="1" x14ac:dyDescent="0.35">
      <c r="A288" s="77"/>
      <c r="B288" s="77"/>
      <c r="C288" s="91"/>
      <c r="D288" s="87"/>
      <c r="E288" s="92"/>
      <c r="F288" s="70"/>
      <c r="G288" s="13"/>
      <c r="H288" s="83"/>
      <c r="I288" s="189"/>
      <c r="J288" s="336"/>
      <c r="K288" s="189"/>
      <c r="L288" s="189"/>
      <c r="M288" s="271"/>
      <c r="N288" s="7" t="s">
        <v>26</v>
      </c>
      <c r="O288" s="174">
        <f t="shared" ref="O288:V288" si="34">SUM(O259:O286)</f>
        <v>126371406.05</v>
      </c>
      <c r="P288" s="174">
        <f t="shared" si="34"/>
        <v>194761228.82000002</v>
      </c>
      <c r="Q288" s="174">
        <f t="shared" si="34"/>
        <v>689250589.52999997</v>
      </c>
      <c r="R288" s="174">
        <f t="shared" si="34"/>
        <v>211990191.31</v>
      </c>
      <c r="S288" s="174">
        <f t="shared" ref="S288" si="35">SUM(S259:S286)</f>
        <v>0</v>
      </c>
      <c r="T288" s="283">
        <f t="shared" si="34"/>
        <v>169494</v>
      </c>
      <c r="U288" s="313">
        <f t="shared" si="34"/>
        <v>-169494</v>
      </c>
      <c r="V288" s="45">
        <f t="shared" si="34"/>
        <v>0</v>
      </c>
      <c r="W288" s="160"/>
      <c r="X288" s="265"/>
      <c r="Y288" s="264"/>
      <c r="Z288" s="2"/>
    </row>
    <row r="289" spans="1:26" ht="14.15" customHeight="1" x14ac:dyDescent="0.35">
      <c r="A289" s="77"/>
      <c r="B289" s="77"/>
      <c r="C289" s="91"/>
      <c r="D289" s="87"/>
      <c r="E289" s="92"/>
      <c r="F289" s="70"/>
      <c r="G289" s="13"/>
      <c r="H289" s="83"/>
      <c r="I289" s="189"/>
      <c r="J289" s="336"/>
      <c r="K289" s="189"/>
      <c r="L289" s="189"/>
      <c r="M289" s="271"/>
      <c r="N289" s="7" t="s">
        <v>0</v>
      </c>
      <c r="O289" s="176">
        <f>0</f>
        <v>0</v>
      </c>
      <c r="P289" s="176">
        <f>0</f>
        <v>0</v>
      </c>
      <c r="Q289" s="176">
        <f>0</f>
        <v>0</v>
      </c>
      <c r="R289" s="176">
        <f>0</f>
        <v>0</v>
      </c>
      <c r="S289" s="176">
        <f>0</f>
        <v>0</v>
      </c>
      <c r="T289" s="284">
        <v>0</v>
      </c>
      <c r="U289" s="34">
        <v>0</v>
      </c>
      <c r="V289" s="44">
        <v>0</v>
      </c>
      <c r="W289" s="160"/>
      <c r="X289" s="265"/>
      <c r="Y289" s="264"/>
      <c r="Z289" s="2"/>
    </row>
    <row r="290" spans="1:26" ht="14.15" customHeight="1" x14ac:dyDescent="0.35">
      <c r="A290" s="77"/>
      <c r="B290" s="77"/>
      <c r="C290" s="91"/>
      <c r="D290" s="87"/>
      <c r="E290" s="92"/>
      <c r="F290" s="70"/>
      <c r="G290" s="13"/>
      <c r="H290" s="83"/>
      <c r="I290" s="189"/>
      <c r="J290" s="336"/>
      <c r="K290" s="189"/>
      <c r="L290" s="189"/>
      <c r="M290" s="271"/>
      <c r="N290" s="7" t="s">
        <v>27</v>
      </c>
      <c r="O290" s="179">
        <f t="shared" ref="O290:V290" si="36">O288-O289</f>
        <v>126371406.05</v>
      </c>
      <c r="P290" s="179">
        <f t="shared" si="36"/>
        <v>194761228.82000002</v>
      </c>
      <c r="Q290" s="168">
        <f t="shared" ref="Q290:R290" si="37">Q288-Q289</f>
        <v>689250589.52999997</v>
      </c>
      <c r="R290" s="109">
        <f t="shared" si="37"/>
        <v>211990191.31</v>
      </c>
      <c r="S290" s="109">
        <f t="shared" ref="S290" si="38">S288-S289</f>
        <v>0</v>
      </c>
      <c r="T290" s="284">
        <f t="shared" si="36"/>
        <v>169494</v>
      </c>
      <c r="U290" s="34">
        <f t="shared" si="36"/>
        <v>-169494</v>
      </c>
      <c r="V290" s="46">
        <f t="shared" si="36"/>
        <v>0</v>
      </c>
      <c r="W290" s="160"/>
      <c r="X290" s="265"/>
      <c r="Y290" s="264"/>
      <c r="Z290" s="2"/>
    </row>
    <row r="291" spans="1:26" ht="15" customHeight="1" thickBot="1" x14ac:dyDescent="0.4">
      <c r="A291" s="78"/>
      <c r="B291" s="78"/>
      <c r="C291" s="93"/>
      <c r="D291" s="8"/>
      <c r="E291" s="94"/>
      <c r="F291" s="51"/>
      <c r="G291" s="15"/>
      <c r="H291" s="9"/>
      <c r="I291" s="190"/>
      <c r="J291" s="335"/>
      <c r="K291" s="190"/>
      <c r="L291" s="190"/>
      <c r="M291" s="272"/>
      <c r="N291" s="10"/>
      <c r="O291" s="177"/>
      <c r="P291" s="180"/>
      <c r="Q291" s="103"/>
      <c r="R291" s="110"/>
      <c r="S291" s="180"/>
      <c r="T291" s="11"/>
      <c r="U291" s="36"/>
      <c r="V291" s="11"/>
      <c r="W291" s="160"/>
      <c r="X291" s="265"/>
      <c r="Y291" s="264"/>
      <c r="Z291" s="2"/>
    </row>
    <row r="292" spans="1:26" ht="15" customHeight="1" x14ac:dyDescent="0.35">
      <c r="A292" s="79"/>
      <c r="B292" s="77"/>
      <c r="C292" s="91"/>
      <c r="D292" s="87"/>
      <c r="E292" s="92"/>
      <c r="F292" s="70"/>
      <c r="G292" s="13"/>
      <c r="H292" s="6"/>
      <c r="I292" s="188"/>
      <c r="J292" s="336"/>
      <c r="K292" s="189"/>
      <c r="L292" s="189"/>
      <c r="M292" s="271"/>
      <c r="N292" s="18"/>
      <c r="O292" s="59"/>
      <c r="P292" s="59"/>
      <c r="Q292" s="58"/>
      <c r="R292" s="59"/>
      <c r="S292" s="111"/>
      <c r="T292" s="67"/>
      <c r="U292" s="37"/>
      <c r="V292" s="67"/>
      <c r="W292" s="160"/>
      <c r="X292" s="265"/>
      <c r="Y292" s="264"/>
      <c r="Z292" s="2"/>
    </row>
    <row r="293" spans="1:26" s="2" customFormat="1" ht="38.4" customHeight="1" x14ac:dyDescent="0.35">
      <c r="A293" s="472" t="s">
        <v>2677</v>
      </c>
      <c r="B293" s="389" t="s">
        <v>73</v>
      </c>
      <c r="C293" s="390">
        <v>1</v>
      </c>
      <c r="D293" s="391">
        <v>1</v>
      </c>
      <c r="E293" s="392">
        <v>15</v>
      </c>
      <c r="F293" s="393">
        <v>2019</v>
      </c>
      <c r="G293" s="394">
        <v>12</v>
      </c>
      <c r="H293" s="395">
        <v>11</v>
      </c>
      <c r="I293" s="396">
        <v>91211000</v>
      </c>
      <c r="J293" s="430" t="s">
        <v>2505</v>
      </c>
      <c r="K293" s="431" t="s">
        <v>2519</v>
      </c>
      <c r="L293" s="431" t="s">
        <v>2524</v>
      </c>
      <c r="M293" s="432">
        <v>44991</v>
      </c>
      <c r="N293" s="397" t="s">
        <v>2515</v>
      </c>
      <c r="O293" s="406"/>
      <c r="P293" s="406"/>
      <c r="Q293" s="406"/>
      <c r="R293" s="406">
        <v>2585.5300000000002</v>
      </c>
      <c r="S293" s="407"/>
      <c r="T293" s="388">
        <v>3</v>
      </c>
      <c r="U293" s="371">
        <f t="shared" ref="U293:U313" si="39">V293-T293</f>
        <v>-3</v>
      </c>
      <c r="V293" s="388"/>
      <c r="W293" s="160"/>
      <c r="X293" s="265" t="str">
        <f t="shared" ref="X293:X308" si="40">G293&amp;"."&amp;H293</f>
        <v>12.11</v>
      </c>
      <c r="Y293" s="264" t="b">
        <f>COUNTIF('Codes SEC'!$B$2:$F$460,X293)&gt;0</f>
        <v>1</v>
      </c>
    </row>
    <row r="294" spans="1:26" s="2" customFormat="1" ht="36" x14ac:dyDescent="0.35">
      <c r="A294" s="472" t="s">
        <v>2677</v>
      </c>
      <c r="B294" s="389" t="s">
        <v>73</v>
      </c>
      <c r="C294" s="390">
        <v>1</v>
      </c>
      <c r="D294" s="391">
        <v>1</v>
      </c>
      <c r="E294" s="392">
        <v>15</v>
      </c>
      <c r="F294" s="393">
        <v>2021</v>
      </c>
      <c r="G294" s="394">
        <v>12</v>
      </c>
      <c r="H294" s="395">
        <v>11</v>
      </c>
      <c r="I294" s="396">
        <v>91211000</v>
      </c>
      <c r="J294" s="430" t="s">
        <v>2508</v>
      </c>
      <c r="K294" s="431" t="s">
        <v>2519</v>
      </c>
      <c r="L294" s="431" t="s">
        <v>2524</v>
      </c>
      <c r="M294" s="432">
        <v>44991</v>
      </c>
      <c r="N294" s="397" t="s">
        <v>2513</v>
      </c>
      <c r="O294" s="406"/>
      <c r="P294" s="406"/>
      <c r="Q294" s="406"/>
      <c r="R294" s="406">
        <v>348</v>
      </c>
      <c r="S294" s="407"/>
      <c r="T294" s="388">
        <v>0</v>
      </c>
      <c r="U294" s="371">
        <f t="shared" si="39"/>
        <v>0</v>
      </c>
      <c r="V294" s="388"/>
      <c r="W294" s="160"/>
      <c r="X294" s="265" t="str">
        <f t="shared" si="40"/>
        <v>12.11</v>
      </c>
      <c r="Y294" s="264" t="b">
        <f>COUNTIF('Codes SEC'!$B$2:$F$460,X294)&gt;0</f>
        <v>1</v>
      </c>
    </row>
    <row r="295" spans="1:26" s="2" customFormat="1" ht="48" x14ac:dyDescent="0.35">
      <c r="A295" s="472" t="s">
        <v>2677</v>
      </c>
      <c r="B295" s="389" t="s">
        <v>73</v>
      </c>
      <c r="C295" s="390">
        <v>1</v>
      </c>
      <c r="D295" s="391">
        <v>1</v>
      </c>
      <c r="E295" s="392">
        <v>15</v>
      </c>
      <c r="F295" s="393">
        <v>2019</v>
      </c>
      <c r="G295" s="394">
        <v>26</v>
      </c>
      <c r="H295" s="395">
        <v>10</v>
      </c>
      <c r="I295" s="396">
        <v>92610000</v>
      </c>
      <c r="J295" s="430" t="s">
        <v>2506</v>
      </c>
      <c r="K295" s="431" t="s">
        <v>2519</v>
      </c>
      <c r="L295" s="431" t="s">
        <v>2524</v>
      </c>
      <c r="M295" s="432">
        <v>44991</v>
      </c>
      <c r="N295" s="397" t="s">
        <v>2516</v>
      </c>
      <c r="O295" s="406"/>
      <c r="P295" s="406"/>
      <c r="Q295" s="406"/>
      <c r="R295" s="406">
        <v>412141.87</v>
      </c>
      <c r="S295" s="407"/>
      <c r="T295" s="388">
        <v>436</v>
      </c>
      <c r="U295" s="371">
        <f t="shared" si="39"/>
        <v>-436</v>
      </c>
      <c r="V295" s="388"/>
      <c r="W295" s="160"/>
      <c r="X295" s="265" t="str">
        <f t="shared" si="40"/>
        <v>26.10</v>
      </c>
      <c r="Y295" s="264" t="b">
        <f>COUNTIF('Codes SEC'!$B$2:$F$460,X295)&gt;0</f>
        <v>1</v>
      </c>
    </row>
    <row r="296" spans="1:26" s="2" customFormat="1" ht="36" x14ac:dyDescent="0.35">
      <c r="A296" s="472" t="s">
        <v>2677</v>
      </c>
      <c r="B296" s="389" t="s">
        <v>73</v>
      </c>
      <c r="C296" s="390">
        <v>1</v>
      </c>
      <c r="D296" s="391">
        <v>1</v>
      </c>
      <c r="E296" s="392">
        <v>15</v>
      </c>
      <c r="F296" s="393">
        <v>2021</v>
      </c>
      <c r="G296" s="394">
        <v>26</v>
      </c>
      <c r="H296" s="395">
        <v>10</v>
      </c>
      <c r="I296" s="396">
        <v>92610000</v>
      </c>
      <c r="J296" s="430" t="s">
        <v>2509</v>
      </c>
      <c r="K296" s="431" t="s">
        <v>2519</v>
      </c>
      <c r="L296" s="431" t="s">
        <v>2524</v>
      </c>
      <c r="M296" s="432">
        <v>44991</v>
      </c>
      <c r="N296" s="397" t="s">
        <v>2514</v>
      </c>
      <c r="O296" s="406"/>
      <c r="P296" s="406"/>
      <c r="Q296" s="406"/>
      <c r="R296" s="406">
        <v>328625.51</v>
      </c>
      <c r="S296" s="407"/>
      <c r="T296" s="388">
        <v>346</v>
      </c>
      <c r="U296" s="371">
        <f t="shared" si="39"/>
        <v>-346</v>
      </c>
      <c r="V296" s="388"/>
      <c r="W296" s="160"/>
      <c r="X296" s="265" t="str">
        <f t="shared" si="40"/>
        <v>26.10</v>
      </c>
      <c r="Y296" s="264" t="b">
        <f>COUNTIF('Codes SEC'!$B$2:$F$460,X296)&gt;0</f>
        <v>1</v>
      </c>
    </row>
    <row r="297" spans="1:26" s="2" customFormat="1" ht="48" x14ac:dyDescent="0.35">
      <c r="A297" s="355" t="s">
        <v>2677</v>
      </c>
      <c r="B297" s="389" t="s">
        <v>73</v>
      </c>
      <c r="C297" s="390">
        <v>1</v>
      </c>
      <c r="D297" s="391">
        <v>1</v>
      </c>
      <c r="E297" s="392">
        <v>15</v>
      </c>
      <c r="F297" s="393">
        <v>2019</v>
      </c>
      <c r="G297" s="394">
        <v>36</v>
      </c>
      <c r="H297" s="395">
        <v>70</v>
      </c>
      <c r="I297" s="396" t="s">
        <v>2246</v>
      </c>
      <c r="J297" s="430" t="s">
        <v>2138</v>
      </c>
      <c r="K297" s="431"/>
      <c r="L297" s="431"/>
      <c r="M297" s="432"/>
      <c r="N297" s="405" t="s">
        <v>1937</v>
      </c>
      <c r="O297" s="406">
        <v>68846892.639999986</v>
      </c>
      <c r="P297" s="406">
        <v>87014959.439999953</v>
      </c>
      <c r="Q297" s="406">
        <v>106974987.89</v>
      </c>
      <c r="R297" s="406">
        <v>107096604.61</v>
      </c>
      <c r="S297" s="407"/>
      <c r="T297" s="388">
        <v>71514</v>
      </c>
      <c r="U297" s="371">
        <f t="shared" si="39"/>
        <v>-71514</v>
      </c>
      <c r="V297" s="388"/>
      <c r="W297" s="160"/>
      <c r="X297" s="265" t="str">
        <f t="shared" si="40"/>
        <v>36.70</v>
      </c>
      <c r="Y297" s="264" t="b">
        <f>COUNTIF('Codes SEC'!$B$2:$F$460,X297)&gt;0</f>
        <v>1</v>
      </c>
    </row>
    <row r="298" spans="1:26" s="2" customFormat="1" ht="39.9" customHeight="1" x14ac:dyDescent="0.35">
      <c r="A298" s="355" t="s">
        <v>2677</v>
      </c>
      <c r="B298" s="389" t="s">
        <v>73</v>
      </c>
      <c r="C298" s="390">
        <v>1</v>
      </c>
      <c r="D298" s="391">
        <v>1</v>
      </c>
      <c r="E298" s="392">
        <v>15</v>
      </c>
      <c r="F298" s="393">
        <v>2019</v>
      </c>
      <c r="G298" s="394">
        <v>36</v>
      </c>
      <c r="H298" s="395">
        <v>70</v>
      </c>
      <c r="I298" s="396" t="s">
        <v>2246</v>
      </c>
      <c r="J298" s="430" t="s">
        <v>2136</v>
      </c>
      <c r="K298" s="431"/>
      <c r="L298" s="431"/>
      <c r="M298" s="432"/>
      <c r="N298" s="397" t="s">
        <v>1936</v>
      </c>
      <c r="O298" s="406">
        <v>250800</v>
      </c>
      <c r="P298" s="406">
        <v>253800</v>
      </c>
      <c r="Q298" s="406">
        <v>265103.01</v>
      </c>
      <c r="R298" s="406">
        <v>279055.75</v>
      </c>
      <c r="S298" s="407"/>
      <c r="T298" s="388">
        <v>250</v>
      </c>
      <c r="U298" s="371">
        <f t="shared" si="39"/>
        <v>-250</v>
      </c>
      <c r="V298" s="388"/>
      <c r="W298" s="160"/>
      <c r="X298" s="265" t="str">
        <f t="shared" si="40"/>
        <v>36.70</v>
      </c>
      <c r="Y298" s="264" t="b">
        <f>COUNTIF('Codes SEC'!$B$2:$F$460,X298)&gt;0</f>
        <v>1</v>
      </c>
    </row>
    <row r="299" spans="1:26" s="2" customFormat="1" ht="39" customHeight="1" x14ac:dyDescent="0.35">
      <c r="A299" s="444" t="s">
        <v>2677</v>
      </c>
      <c r="B299" s="389" t="s">
        <v>73</v>
      </c>
      <c r="C299" s="390">
        <v>1</v>
      </c>
      <c r="D299" s="391">
        <v>1</v>
      </c>
      <c r="E299" s="392">
        <v>15</v>
      </c>
      <c r="F299" s="393">
        <v>2021</v>
      </c>
      <c r="G299" s="394">
        <v>36</v>
      </c>
      <c r="H299" s="395">
        <v>70</v>
      </c>
      <c r="I299" s="396" t="s">
        <v>2246</v>
      </c>
      <c r="J299" s="430" t="s">
        <v>2357</v>
      </c>
      <c r="K299" s="431"/>
      <c r="L299" s="431"/>
      <c r="M299" s="432"/>
      <c r="N299" s="397" t="s">
        <v>1938</v>
      </c>
      <c r="O299" s="406">
        <v>29831019.750000015</v>
      </c>
      <c r="P299" s="406">
        <v>31389275.54000001</v>
      </c>
      <c r="Q299" s="406">
        <v>29016416.43</v>
      </c>
      <c r="R299" s="406">
        <v>33225622.09</v>
      </c>
      <c r="S299" s="407"/>
      <c r="T299" s="388">
        <v>32845</v>
      </c>
      <c r="U299" s="371">
        <f t="shared" si="39"/>
        <v>-32845</v>
      </c>
      <c r="V299" s="388"/>
      <c r="W299" s="160"/>
      <c r="X299" s="265" t="str">
        <f t="shared" si="40"/>
        <v>36.70</v>
      </c>
      <c r="Y299" s="264" t="b">
        <f>COUNTIF('Codes SEC'!$B$2:$F$460,X299)&gt;0</f>
        <v>1</v>
      </c>
    </row>
    <row r="300" spans="1:26" s="2" customFormat="1" ht="24" x14ac:dyDescent="0.35">
      <c r="A300" s="355" t="s">
        <v>2677</v>
      </c>
      <c r="B300" s="389" t="s">
        <v>73</v>
      </c>
      <c r="C300" s="390">
        <v>1</v>
      </c>
      <c r="D300" s="391">
        <v>1</v>
      </c>
      <c r="E300" s="392">
        <v>15</v>
      </c>
      <c r="F300" s="393">
        <v>2021</v>
      </c>
      <c r="G300" s="394">
        <v>36</v>
      </c>
      <c r="H300" s="395">
        <v>70</v>
      </c>
      <c r="I300" s="396" t="s">
        <v>2246</v>
      </c>
      <c r="J300" s="430" t="s">
        <v>2137</v>
      </c>
      <c r="K300" s="431"/>
      <c r="L300" s="431"/>
      <c r="M300" s="432"/>
      <c r="N300" s="397" t="s">
        <v>1968</v>
      </c>
      <c r="O300" s="406">
        <v>0</v>
      </c>
      <c r="P300" s="406">
        <v>0</v>
      </c>
      <c r="Q300" s="406">
        <v>0</v>
      </c>
      <c r="R300" s="406">
        <v>0</v>
      </c>
      <c r="S300" s="407"/>
      <c r="T300" s="388">
        <v>1300</v>
      </c>
      <c r="U300" s="371">
        <f t="shared" si="39"/>
        <v>-1300</v>
      </c>
      <c r="V300" s="388"/>
      <c r="W300" s="160"/>
      <c r="X300" s="265" t="str">
        <f t="shared" si="40"/>
        <v>36.70</v>
      </c>
      <c r="Y300" s="264" t="b">
        <f>COUNTIF('Codes SEC'!$B$2:$F$460,X300)&gt;0</f>
        <v>1</v>
      </c>
    </row>
    <row r="301" spans="1:26" s="2" customFormat="1" ht="51" customHeight="1" x14ac:dyDescent="0.35">
      <c r="A301" s="472" t="s">
        <v>2677</v>
      </c>
      <c r="B301" s="389" t="s">
        <v>73</v>
      </c>
      <c r="C301" s="390">
        <v>1</v>
      </c>
      <c r="D301" s="391">
        <v>1</v>
      </c>
      <c r="E301" s="392">
        <v>15</v>
      </c>
      <c r="F301" s="393">
        <v>2019</v>
      </c>
      <c r="G301" s="394">
        <v>38</v>
      </c>
      <c r="H301" s="395">
        <v>10</v>
      </c>
      <c r="I301" s="396">
        <v>93810000</v>
      </c>
      <c r="J301" s="430" t="s">
        <v>2507</v>
      </c>
      <c r="K301" s="431" t="s">
        <v>2519</v>
      </c>
      <c r="L301" s="431" t="s">
        <v>2524</v>
      </c>
      <c r="M301" s="432">
        <v>44991</v>
      </c>
      <c r="N301" s="397" t="s">
        <v>2517</v>
      </c>
      <c r="O301" s="406"/>
      <c r="P301" s="406"/>
      <c r="Q301" s="406"/>
      <c r="R301" s="406">
        <v>165189.35999999999</v>
      </c>
      <c r="S301" s="407"/>
      <c r="T301" s="388">
        <v>173</v>
      </c>
      <c r="U301" s="371">
        <f t="shared" si="39"/>
        <v>-173</v>
      </c>
      <c r="V301" s="388"/>
      <c r="W301" s="160"/>
      <c r="X301" s="265" t="str">
        <f t="shared" si="40"/>
        <v>38.10</v>
      </c>
      <c r="Y301" s="264" t="b">
        <f>COUNTIF('Codes SEC'!$B$2:$F$460,X301)&gt;0</f>
        <v>1</v>
      </c>
    </row>
    <row r="302" spans="1:26" s="2" customFormat="1" ht="38.4" customHeight="1" x14ac:dyDescent="0.35">
      <c r="A302" s="355" t="s">
        <v>2677</v>
      </c>
      <c r="B302" s="389" t="s">
        <v>73</v>
      </c>
      <c r="C302" s="390">
        <v>1</v>
      </c>
      <c r="D302" s="391">
        <v>1</v>
      </c>
      <c r="E302" s="392">
        <v>15</v>
      </c>
      <c r="F302" s="393">
        <v>2021</v>
      </c>
      <c r="G302" s="394">
        <v>38</v>
      </c>
      <c r="H302" s="395">
        <v>10</v>
      </c>
      <c r="I302" s="396" t="s">
        <v>2186</v>
      </c>
      <c r="J302" s="430" t="s">
        <v>2356</v>
      </c>
      <c r="K302" s="431"/>
      <c r="L302" s="431"/>
      <c r="M302" s="432"/>
      <c r="N302" s="397" t="s">
        <v>1939</v>
      </c>
      <c r="O302" s="406"/>
      <c r="P302" s="406"/>
      <c r="Q302" s="406">
        <v>0</v>
      </c>
      <c r="R302" s="406">
        <v>12835.54</v>
      </c>
      <c r="S302" s="407"/>
      <c r="T302" s="388">
        <v>0</v>
      </c>
      <c r="U302" s="371">
        <f t="shared" si="39"/>
        <v>0</v>
      </c>
      <c r="V302" s="388"/>
      <c r="W302" s="160"/>
      <c r="X302" s="265" t="str">
        <f t="shared" si="40"/>
        <v>38.10</v>
      </c>
      <c r="Y302" s="264" t="b">
        <f>COUNTIF('Codes SEC'!$B$2:$F$460,X302)&gt;0</f>
        <v>1</v>
      </c>
    </row>
    <row r="303" spans="1:26" s="2" customFormat="1" ht="52.25" customHeight="1" x14ac:dyDescent="0.35">
      <c r="A303" s="355" t="s">
        <v>2677</v>
      </c>
      <c r="B303" s="389" t="s">
        <v>73</v>
      </c>
      <c r="C303" s="390">
        <v>1</v>
      </c>
      <c r="D303" s="391">
        <v>3</v>
      </c>
      <c r="E303" s="392">
        <v>15</v>
      </c>
      <c r="F303" s="393">
        <v>2019</v>
      </c>
      <c r="G303" s="394">
        <v>16</v>
      </c>
      <c r="H303" s="395">
        <v>11</v>
      </c>
      <c r="I303" s="396" t="s">
        <v>2176</v>
      </c>
      <c r="J303" s="430" t="s">
        <v>2143</v>
      </c>
      <c r="K303" s="431"/>
      <c r="L303" s="431"/>
      <c r="M303" s="432"/>
      <c r="N303" s="405" t="s">
        <v>1969</v>
      </c>
      <c r="O303" s="406">
        <v>115000</v>
      </c>
      <c r="P303" s="406">
        <v>147000</v>
      </c>
      <c r="Q303" s="406">
        <v>180192.44</v>
      </c>
      <c r="R303" s="406">
        <v>157027.26999999999</v>
      </c>
      <c r="S303" s="407"/>
      <c r="T303" s="388">
        <v>250</v>
      </c>
      <c r="U303" s="371">
        <f t="shared" si="39"/>
        <v>-250</v>
      </c>
      <c r="V303" s="388"/>
      <c r="W303" s="160"/>
      <c r="X303" s="265" t="str">
        <f t="shared" si="40"/>
        <v>16.11</v>
      </c>
      <c r="Y303" s="264" t="b">
        <f>COUNTIF('Codes SEC'!$B$2:$F$460,X303)&gt;0</f>
        <v>1</v>
      </c>
    </row>
    <row r="304" spans="1:26" s="2" customFormat="1" ht="24" x14ac:dyDescent="0.35">
      <c r="A304" s="355" t="s">
        <v>2677</v>
      </c>
      <c r="B304" s="389" t="s">
        <v>73</v>
      </c>
      <c r="C304" s="390">
        <v>1</v>
      </c>
      <c r="D304" s="391">
        <v>3</v>
      </c>
      <c r="E304" s="392">
        <v>15</v>
      </c>
      <c r="F304" s="393">
        <v>2021</v>
      </c>
      <c r="G304" s="394">
        <v>16</v>
      </c>
      <c r="H304" s="395">
        <v>11</v>
      </c>
      <c r="I304" s="396" t="s">
        <v>2176</v>
      </c>
      <c r="J304" s="430" t="s">
        <v>2150</v>
      </c>
      <c r="K304" s="431"/>
      <c r="L304" s="431"/>
      <c r="M304" s="432"/>
      <c r="N304" s="397" t="s">
        <v>1971</v>
      </c>
      <c r="O304" s="473">
        <v>761008.58</v>
      </c>
      <c r="P304" s="473">
        <v>941969.5</v>
      </c>
      <c r="Q304" s="473">
        <v>986925</v>
      </c>
      <c r="R304" s="473">
        <v>943185.94</v>
      </c>
      <c r="S304" s="474"/>
      <c r="T304" s="388">
        <v>950</v>
      </c>
      <c r="U304" s="371">
        <f t="shared" si="39"/>
        <v>-950</v>
      </c>
      <c r="V304" s="388"/>
      <c r="W304" s="322"/>
      <c r="X304" s="265" t="str">
        <f t="shared" si="40"/>
        <v>16.11</v>
      </c>
      <c r="Y304" s="264" t="b">
        <f>COUNTIF('Codes SEC'!$B$2:$F$460,X304)&gt;0</f>
        <v>1</v>
      </c>
    </row>
    <row r="305" spans="1:25" s="2" customFormat="1" ht="24" x14ac:dyDescent="0.35">
      <c r="A305" s="355" t="s">
        <v>2677</v>
      </c>
      <c r="B305" s="389" t="s">
        <v>73</v>
      </c>
      <c r="C305" s="390">
        <v>1</v>
      </c>
      <c r="D305" s="391">
        <v>3</v>
      </c>
      <c r="E305" s="392">
        <v>15</v>
      </c>
      <c r="F305" s="393">
        <v>2021</v>
      </c>
      <c r="G305" s="394">
        <v>16</v>
      </c>
      <c r="H305" s="395">
        <v>11</v>
      </c>
      <c r="I305" s="396" t="s">
        <v>2176</v>
      </c>
      <c r="J305" s="430" t="s">
        <v>2149</v>
      </c>
      <c r="K305" s="431"/>
      <c r="L305" s="431"/>
      <c r="M305" s="432"/>
      <c r="N305" s="397" t="s">
        <v>1970</v>
      </c>
      <c r="O305" s="473"/>
      <c r="P305" s="473">
        <v>0</v>
      </c>
      <c r="Q305" s="473">
        <v>0</v>
      </c>
      <c r="R305" s="473">
        <v>0</v>
      </c>
      <c r="S305" s="474"/>
      <c r="T305" s="388">
        <v>0</v>
      </c>
      <c r="U305" s="371">
        <f t="shared" si="39"/>
        <v>0</v>
      </c>
      <c r="V305" s="388"/>
      <c r="W305" s="160"/>
      <c r="X305" s="265" t="str">
        <f t="shared" si="40"/>
        <v>16.11</v>
      </c>
      <c r="Y305" s="264" t="b">
        <f>COUNTIF('Codes SEC'!$B$2:$F$460,X305)&gt;0</f>
        <v>1</v>
      </c>
    </row>
    <row r="306" spans="1:25" s="2" customFormat="1" ht="24" x14ac:dyDescent="0.35">
      <c r="A306" s="355" t="s">
        <v>2677</v>
      </c>
      <c r="B306" s="389" t="s">
        <v>73</v>
      </c>
      <c r="C306" s="390">
        <v>1</v>
      </c>
      <c r="D306" s="391">
        <v>3</v>
      </c>
      <c r="E306" s="392">
        <v>15</v>
      </c>
      <c r="F306" s="393">
        <v>2019</v>
      </c>
      <c r="G306" s="394">
        <v>16</v>
      </c>
      <c r="H306" s="395">
        <v>12</v>
      </c>
      <c r="I306" s="396" t="s">
        <v>2177</v>
      </c>
      <c r="J306" s="430" t="s">
        <v>2152</v>
      </c>
      <c r="K306" s="431"/>
      <c r="L306" s="431"/>
      <c r="M306" s="432"/>
      <c r="N306" s="405" t="s">
        <v>1940</v>
      </c>
      <c r="O306" s="406">
        <v>3572550</v>
      </c>
      <c r="P306" s="406">
        <v>4166780.02</v>
      </c>
      <c r="Q306" s="406">
        <v>3496407.2</v>
      </c>
      <c r="R306" s="406">
        <v>4178750</v>
      </c>
      <c r="S306" s="407"/>
      <c r="T306" s="388">
        <v>3605</v>
      </c>
      <c r="U306" s="371">
        <f t="shared" si="39"/>
        <v>-3605</v>
      </c>
      <c r="V306" s="388"/>
      <c r="W306" s="160"/>
      <c r="X306" s="265" t="str">
        <f t="shared" si="40"/>
        <v>16.12</v>
      </c>
      <c r="Y306" s="264" t="b">
        <f>COUNTIF('Codes SEC'!$B$2:$F$460,X306)&gt;0</f>
        <v>1</v>
      </c>
    </row>
    <row r="307" spans="1:25" s="2" customFormat="1" ht="24" x14ac:dyDescent="0.35">
      <c r="A307" s="355" t="s">
        <v>2677</v>
      </c>
      <c r="B307" s="389" t="s">
        <v>73</v>
      </c>
      <c r="C307" s="390">
        <v>1</v>
      </c>
      <c r="D307" s="391">
        <v>3</v>
      </c>
      <c r="E307" s="392">
        <v>15</v>
      </c>
      <c r="F307" s="393">
        <v>2019</v>
      </c>
      <c r="G307" s="394">
        <v>16</v>
      </c>
      <c r="H307" s="395">
        <v>12</v>
      </c>
      <c r="I307" s="396" t="s">
        <v>2177</v>
      </c>
      <c r="J307" s="430" t="s">
        <v>2151</v>
      </c>
      <c r="K307" s="431"/>
      <c r="L307" s="431"/>
      <c r="M307" s="432"/>
      <c r="N307" s="405" t="s">
        <v>1935</v>
      </c>
      <c r="O307" s="406">
        <v>188147.19</v>
      </c>
      <c r="P307" s="406">
        <v>120138</v>
      </c>
      <c r="Q307" s="406">
        <v>250110.01</v>
      </c>
      <c r="R307" s="406">
        <v>208981.26</v>
      </c>
      <c r="S307" s="407"/>
      <c r="T307" s="388">
        <v>200</v>
      </c>
      <c r="U307" s="371">
        <f t="shared" si="39"/>
        <v>-200</v>
      </c>
      <c r="V307" s="388"/>
      <c r="W307" s="160"/>
      <c r="X307" s="265" t="str">
        <f t="shared" si="40"/>
        <v>16.12</v>
      </c>
      <c r="Y307" s="264" t="b">
        <f>COUNTIF('Codes SEC'!$B$2:$F$460,X307)&gt;0</f>
        <v>1</v>
      </c>
    </row>
    <row r="308" spans="1:25" s="2" customFormat="1" ht="24" x14ac:dyDescent="0.35">
      <c r="A308" s="355" t="s">
        <v>2677</v>
      </c>
      <c r="B308" s="389" t="s">
        <v>73</v>
      </c>
      <c r="C308" s="390">
        <v>1</v>
      </c>
      <c r="D308" s="391">
        <v>3</v>
      </c>
      <c r="E308" s="392">
        <v>15</v>
      </c>
      <c r="F308" s="393">
        <v>2021</v>
      </c>
      <c r="G308" s="394">
        <v>31</v>
      </c>
      <c r="H308" s="395">
        <v>32</v>
      </c>
      <c r="I308" s="396">
        <v>93132000</v>
      </c>
      <c r="J308" s="430" t="s">
        <v>2654</v>
      </c>
      <c r="K308" s="431" t="s">
        <v>2519</v>
      </c>
      <c r="L308" s="431" t="s">
        <v>2625</v>
      </c>
      <c r="M308" s="432">
        <v>45336</v>
      </c>
      <c r="N308" s="384" t="s">
        <v>2653</v>
      </c>
      <c r="O308" s="386"/>
      <c r="P308" s="386"/>
      <c r="Q308" s="386"/>
      <c r="R308" s="386"/>
      <c r="S308" s="387"/>
      <c r="T308" s="388">
        <v>0</v>
      </c>
      <c r="U308" s="371">
        <f t="shared" si="39"/>
        <v>0</v>
      </c>
      <c r="V308" s="388"/>
      <c r="W308" s="160"/>
      <c r="X308" s="265" t="str">
        <f t="shared" si="40"/>
        <v>31.32</v>
      </c>
      <c r="Y308" s="264" t="b">
        <f>COUNTIF('Codes SEC'!$B$2:$F$460,X308)&gt;0</f>
        <v>1</v>
      </c>
    </row>
    <row r="309" spans="1:25" s="2" customFormat="1" ht="24" x14ac:dyDescent="0.35">
      <c r="A309" s="355" t="s">
        <v>2677</v>
      </c>
      <c r="B309" s="389" t="s">
        <v>73</v>
      </c>
      <c r="C309" s="390">
        <v>1</v>
      </c>
      <c r="D309" s="391">
        <v>3</v>
      </c>
      <c r="E309" s="392">
        <v>15</v>
      </c>
      <c r="F309" s="393">
        <v>2021</v>
      </c>
      <c r="G309" s="394">
        <v>33</v>
      </c>
      <c r="H309" s="395">
        <v>0</v>
      </c>
      <c r="I309" s="396" t="s">
        <v>2189</v>
      </c>
      <c r="J309" s="430" t="s">
        <v>2535</v>
      </c>
      <c r="K309" s="431" t="s">
        <v>2519</v>
      </c>
      <c r="L309" s="431" t="s">
        <v>2524</v>
      </c>
      <c r="M309" s="432">
        <v>45070</v>
      </c>
      <c r="N309" s="384" t="s">
        <v>2735</v>
      </c>
      <c r="O309" s="386"/>
      <c r="P309" s="386"/>
      <c r="Q309" s="386"/>
      <c r="R309" s="386"/>
      <c r="S309" s="387"/>
      <c r="T309" s="388">
        <v>300</v>
      </c>
      <c r="U309" s="371">
        <f t="shared" si="39"/>
        <v>-300</v>
      </c>
      <c r="V309" s="388"/>
      <c r="W309" s="322"/>
      <c r="X309" s="265" t="s">
        <v>1746</v>
      </c>
      <c r="Y309" s="264" t="b">
        <f>COUNTIF('Codes SEC'!$B$2:$F$460,X309)&gt;0</f>
        <v>1</v>
      </c>
    </row>
    <row r="310" spans="1:25" s="2" customFormat="1" ht="48" x14ac:dyDescent="0.35">
      <c r="A310" s="355" t="s">
        <v>2677</v>
      </c>
      <c r="B310" s="389" t="s">
        <v>73</v>
      </c>
      <c r="C310" s="390">
        <v>1</v>
      </c>
      <c r="D310" s="391">
        <v>3</v>
      </c>
      <c r="E310" s="392">
        <v>15</v>
      </c>
      <c r="F310" s="393">
        <v>2021</v>
      </c>
      <c r="G310" s="394">
        <v>36</v>
      </c>
      <c r="H310" s="395">
        <v>70</v>
      </c>
      <c r="I310" s="396" t="s">
        <v>2246</v>
      </c>
      <c r="J310" s="430" t="s">
        <v>2158</v>
      </c>
      <c r="K310" s="431"/>
      <c r="L310" s="431"/>
      <c r="M310" s="432"/>
      <c r="N310" s="384" t="s">
        <v>1956</v>
      </c>
      <c r="O310" s="406">
        <v>2180277</v>
      </c>
      <c r="P310" s="406">
        <v>2187145.7999999993</v>
      </c>
      <c r="Q310" s="386">
        <v>2261887.88</v>
      </c>
      <c r="R310" s="386">
        <v>2490496.56</v>
      </c>
      <c r="S310" s="387"/>
      <c r="T310" s="388">
        <v>2400</v>
      </c>
      <c r="U310" s="371">
        <f t="shared" si="39"/>
        <v>-2400</v>
      </c>
      <c r="V310" s="388"/>
      <c r="W310" s="160"/>
      <c r="X310" s="265" t="str">
        <f>G310&amp;"."&amp;H310</f>
        <v>36.70</v>
      </c>
      <c r="Y310" s="264" t="b">
        <f>COUNTIF('Codes SEC'!$B$2:$F$460,X310)&gt;0</f>
        <v>1</v>
      </c>
    </row>
    <row r="311" spans="1:25" s="2" customFormat="1" ht="36" x14ac:dyDescent="0.35">
      <c r="A311" s="355" t="s">
        <v>2677</v>
      </c>
      <c r="B311" s="389" t="s">
        <v>73</v>
      </c>
      <c r="C311" s="390">
        <v>1</v>
      </c>
      <c r="D311" s="391">
        <v>3</v>
      </c>
      <c r="E311" s="392">
        <v>15</v>
      </c>
      <c r="F311" s="393">
        <v>2019</v>
      </c>
      <c r="G311" s="394">
        <v>38</v>
      </c>
      <c r="H311" s="395">
        <v>10</v>
      </c>
      <c r="I311" s="396" t="s">
        <v>2186</v>
      </c>
      <c r="J311" s="430" t="s">
        <v>2778</v>
      </c>
      <c r="K311" s="431" t="s">
        <v>2519</v>
      </c>
      <c r="L311" s="431" t="s">
        <v>2625</v>
      </c>
      <c r="M311" s="432">
        <v>45629</v>
      </c>
      <c r="N311" s="405" t="s">
        <v>2779</v>
      </c>
      <c r="O311" s="473"/>
      <c r="P311" s="473"/>
      <c r="Q311" s="473"/>
      <c r="R311" s="473"/>
      <c r="S311" s="474"/>
      <c r="T311" s="388"/>
      <c r="U311" s="371">
        <f t="shared" si="39"/>
        <v>0</v>
      </c>
      <c r="V311" s="388"/>
      <c r="W311" s="160"/>
      <c r="X311" s="265"/>
      <c r="Y311" s="264"/>
    </row>
    <row r="312" spans="1:25" s="2" customFormat="1" ht="36" x14ac:dyDescent="0.35">
      <c r="A312" s="355" t="s">
        <v>2677</v>
      </c>
      <c r="B312" s="389" t="s">
        <v>73</v>
      </c>
      <c r="C312" s="390">
        <v>1</v>
      </c>
      <c r="D312" s="391">
        <v>3</v>
      </c>
      <c r="E312" s="392">
        <v>15</v>
      </c>
      <c r="F312" s="393">
        <v>2019</v>
      </c>
      <c r="G312" s="394">
        <v>38</v>
      </c>
      <c r="H312" s="395">
        <v>10</v>
      </c>
      <c r="I312" s="396" t="s">
        <v>2186</v>
      </c>
      <c r="J312" s="430" t="s">
        <v>2783</v>
      </c>
      <c r="K312" s="431" t="s">
        <v>2519</v>
      </c>
      <c r="L312" s="431" t="s">
        <v>2625</v>
      </c>
      <c r="M312" s="432">
        <v>45629</v>
      </c>
      <c r="N312" s="384" t="s">
        <v>2780</v>
      </c>
      <c r="O312" s="476"/>
      <c r="P312" s="476"/>
      <c r="Q312" s="476"/>
      <c r="R312" s="476"/>
      <c r="S312" s="477"/>
      <c r="T312" s="388"/>
      <c r="U312" s="371">
        <f t="shared" si="39"/>
        <v>0</v>
      </c>
      <c r="V312" s="388"/>
      <c r="W312" s="160"/>
      <c r="X312" s="265"/>
      <c r="Y312" s="264"/>
    </row>
    <row r="313" spans="1:25" s="2" customFormat="1" ht="24" x14ac:dyDescent="0.35">
      <c r="A313" s="355" t="s">
        <v>2677</v>
      </c>
      <c r="B313" s="389" t="s">
        <v>73</v>
      </c>
      <c r="C313" s="390">
        <v>1</v>
      </c>
      <c r="D313" s="391">
        <v>3</v>
      </c>
      <c r="E313" s="392">
        <v>15</v>
      </c>
      <c r="F313" s="393">
        <v>2019</v>
      </c>
      <c r="G313" s="394">
        <v>38</v>
      </c>
      <c r="H313" s="395">
        <v>10</v>
      </c>
      <c r="I313" s="396" t="s">
        <v>2186</v>
      </c>
      <c r="J313" s="430" t="s">
        <v>2782</v>
      </c>
      <c r="K313" s="431" t="s">
        <v>2519</v>
      </c>
      <c r="L313" s="431" t="s">
        <v>2625</v>
      </c>
      <c r="M313" s="432">
        <v>45638</v>
      </c>
      <c r="N313" s="384" t="s">
        <v>2784</v>
      </c>
      <c r="O313" s="476"/>
      <c r="P313" s="476"/>
      <c r="Q313" s="476"/>
      <c r="R313" s="476"/>
      <c r="S313" s="477"/>
      <c r="T313" s="388"/>
      <c r="U313" s="371">
        <f t="shared" si="39"/>
        <v>0</v>
      </c>
      <c r="V313" s="388"/>
      <c r="W313" s="160"/>
      <c r="X313" s="265"/>
      <c r="Y313" s="264"/>
    </row>
    <row r="314" spans="1:25" s="2" customFormat="1" ht="24" x14ac:dyDescent="0.35">
      <c r="A314" s="355" t="s">
        <v>2677</v>
      </c>
      <c r="B314" s="389" t="s">
        <v>73</v>
      </c>
      <c r="C314" s="390">
        <v>1</v>
      </c>
      <c r="D314" s="391">
        <v>3</v>
      </c>
      <c r="E314" s="392">
        <v>15</v>
      </c>
      <c r="F314" s="393">
        <v>2021</v>
      </c>
      <c r="G314" s="394">
        <v>38</v>
      </c>
      <c r="H314" s="395">
        <v>10</v>
      </c>
      <c r="I314" s="396" t="s">
        <v>2186</v>
      </c>
      <c r="J314" s="430" t="s">
        <v>2164</v>
      </c>
      <c r="K314" s="431"/>
      <c r="L314" s="431"/>
      <c r="M314" s="432"/>
      <c r="N314" s="405" t="s">
        <v>1953</v>
      </c>
      <c r="O314" s="473">
        <v>15750</v>
      </c>
      <c r="P314" s="473">
        <v>18000</v>
      </c>
      <c r="Q314" s="473">
        <v>26750</v>
      </c>
      <c r="R314" s="473">
        <v>26000</v>
      </c>
      <c r="S314" s="474"/>
      <c r="T314" s="388">
        <v>26</v>
      </c>
      <c r="U314" s="371">
        <f>V314-T314</f>
        <v>-26</v>
      </c>
      <c r="V314" s="388"/>
      <c r="W314" s="160"/>
      <c r="X314" s="265" t="str">
        <f>G314&amp;"."&amp;H314</f>
        <v>38.10</v>
      </c>
      <c r="Y314" s="264" t="b">
        <f>COUNTIF('Codes SEC'!$B$2:$F$460,X314)&gt;0</f>
        <v>1</v>
      </c>
    </row>
    <row r="315" spans="1:25" s="2" customFormat="1" ht="24" x14ac:dyDescent="0.35">
      <c r="A315" s="355" t="s">
        <v>2677</v>
      </c>
      <c r="B315" s="389" t="s">
        <v>73</v>
      </c>
      <c r="C315" s="390">
        <v>1</v>
      </c>
      <c r="D315" s="391">
        <v>3</v>
      </c>
      <c r="E315" s="392">
        <v>15</v>
      </c>
      <c r="F315" s="393">
        <v>2021</v>
      </c>
      <c r="G315" s="394">
        <v>38</v>
      </c>
      <c r="H315" s="395">
        <v>10</v>
      </c>
      <c r="I315" s="396" t="s">
        <v>2186</v>
      </c>
      <c r="J315" s="430" t="s">
        <v>2160</v>
      </c>
      <c r="K315" s="431"/>
      <c r="L315" s="431"/>
      <c r="M315" s="432"/>
      <c r="N315" s="397" t="s">
        <v>1943</v>
      </c>
      <c r="O315" s="473">
        <v>64916.810000000005</v>
      </c>
      <c r="P315" s="473">
        <v>217250</v>
      </c>
      <c r="Q315" s="473">
        <v>460218.03</v>
      </c>
      <c r="R315" s="473">
        <v>193358.45</v>
      </c>
      <c r="S315" s="474"/>
      <c r="T315" s="388">
        <v>190</v>
      </c>
      <c r="U315" s="371">
        <f>V315-T315</f>
        <v>-190</v>
      </c>
      <c r="V315" s="388"/>
      <c r="W315" s="160"/>
      <c r="X315" s="265" t="str">
        <f>G315&amp;"."&amp;H315</f>
        <v>38.10</v>
      </c>
      <c r="Y315" s="264" t="b">
        <f>COUNTIF('Codes SEC'!$B$2:$F$460,X315)&gt;0</f>
        <v>1</v>
      </c>
    </row>
    <row r="316" spans="1:25" s="2" customFormat="1" ht="36" x14ac:dyDescent="0.35">
      <c r="A316" s="355"/>
      <c r="B316" s="389" t="s">
        <v>73</v>
      </c>
      <c r="C316" s="390">
        <v>1</v>
      </c>
      <c r="D316" s="391">
        <v>3</v>
      </c>
      <c r="E316" s="392">
        <v>15</v>
      </c>
      <c r="F316" s="393"/>
      <c r="G316" s="394">
        <v>38</v>
      </c>
      <c r="H316" s="395">
        <v>10</v>
      </c>
      <c r="I316" s="396" t="s">
        <v>2186</v>
      </c>
      <c r="J316" s="430" t="s">
        <v>2162</v>
      </c>
      <c r="K316" s="431"/>
      <c r="L316" s="431"/>
      <c r="M316" s="432"/>
      <c r="N316" s="384" t="s">
        <v>2699</v>
      </c>
      <c r="O316" s="473">
        <v>637.96</v>
      </c>
      <c r="P316" s="473">
        <v>0</v>
      </c>
      <c r="Q316" s="473"/>
      <c r="R316" s="473"/>
      <c r="S316" s="474"/>
      <c r="T316" s="388">
        <v>0</v>
      </c>
      <c r="U316" s="371">
        <f>V316-T316</f>
        <v>0</v>
      </c>
      <c r="V316" s="388"/>
      <c r="W316" s="160"/>
      <c r="X316" s="265" t="str">
        <f>G316&amp;"."&amp;H316</f>
        <v>38.10</v>
      </c>
      <c r="Y316" s="264" t="b">
        <f>COUNTIF('Codes SEC'!$B$2:$F$460,X316)&gt;0</f>
        <v>1</v>
      </c>
    </row>
    <row r="317" spans="1:25" s="2" customFormat="1" ht="24" x14ac:dyDescent="0.35">
      <c r="A317" s="355" t="s">
        <v>2677</v>
      </c>
      <c r="B317" s="389" t="s">
        <v>73</v>
      </c>
      <c r="C317" s="390">
        <v>1</v>
      </c>
      <c r="D317" s="391">
        <v>3</v>
      </c>
      <c r="E317" s="392">
        <v>15</v>
      </c>
      <c r="F317" s="393">
        <v>2021</v>
      </c>
      <c r="G317" s="394">
        <v>38</v>
      </c>
      <c r="H317" s="395">
        <v>10</v>
      </c>
      <c r="I317" s="396" t="s">
        <v>2186</v>
      </c>
      <c r="J317" s="430" t="s">
        <v>2163</v>
      </c>
      <c r="K317" s="431"/>
      <c r="L317" s="431"/>
      <c r="M317" s="432"/>
      <c r="N317" s="405" t="s">
        <v>1952</v>
      </c>
      <c r="O317" s="473">
        <v>413391</v>
      </c>
      <c r="P317" s="473">
        <v>399282</v>
      </c>
      <c r="Q317" s="473">
        <v>0</v>
      </c>
      <c r="R317" s="473">
        <v>825041</v>
      </c>
      <c r="S317" s="474"/>
      <c r="T317" s="388">
        <v>400</v>
      </c>
      <c r="U317" s="371">
        <f>V317-T317</f>
        <v>-400</v>
      </c>
      <c r="V317" s="388"/>
      <c r="W317" s="160"/>
      <c r="X317" s="265" t="str">
        <f>G317&amp;"."&amp;H317</f>
        <v>38.10</v>
      </c>
      <c r="Y317" s="264" t="b">
        <f>COUNTIF('Codes SEC'!$B$2:$F$460,X317)&gt;0</f>
        <v>1</v>
      </c>
    </row>
    <row r="318" spans="1:25" s="2" customFormat="1" ht="36" x14ac:dyDescent="0.35">
      <c r="A318" s="355"/>
      <c r="B318" s="389"/>
      <c r="C318" s="390">
        <v>1</v>
      </c>
      <c r="D318" s="391">
        <v>3</v>
      </c>
      <c r="E318" s="392">
        <v>15</v>
      </c>
      <c r="F318" s="393"/>
      <c r="G318" s="394">
        <v>38</v>
      </c>
      <c r="H318" s="395">
        <v>10</v>
      </c>
      <c r="I318" s="396" t="s">
        <v>2186</v>
      </c>
      <c r="J318" s="430" t="s">
        <v>2159</v>
      </c>
      <c r="K318" s="431"/>
      <c r="L318" s="431"/>
      <c r="M318" s="432"/>
      <c r="N318" s="384" t="s">
        <v>2698</v>
      </c>
      <c r="O318" s="406">
        <v>0</v>
      </c>
      <c r="P318" s="406"/>
      <c r="Q318" s="406"/>
      <c r="R318" s="406"/>
      <c r="S318" s="407"/>
      <c r="T318" s="388"/>
      <c r="U318" s="371"/>
      <c r="V318" s="388"/>
      <c r="W318" s="160"/>
      <c r="X318" s="265" t="str">
        <f>G318&amp;"."&amp;H318</f>
        <v>38.10</v>
      </c>
      <c r="Y318" s="264" t="b">
        <f>COUNTIF('Codes SEC'!$B$2:$F$460,X318)&gt;0</f>
        <v>1</v>
      </c>
    </row>
    <row r="319" spans="1:25" s="2" customFormat="1" ht="27" customHeight="1" x14ac:dyDescent="0.35">
      <c r="A319" s="408" t="s">
        <v>2677</v>
      </c>
      <c r="B319" s="389" t="s">
        <v>73</v>
      </c>
      <c r="C319" s="390">
        <v>1</v>
      </c>
      <c r="D319" s="391">
        <v>3</v>
      </c>
      <c r="E319" s="392">
        <v>15</v>
      </c>
      <c r="F319" s="393">
        <v>2019</v>
      </c>
      <c r="G319" s="394">
        <v>38</v>
      </c>
      <c r="H319" s="395">
        <v>30</v>
      </c>
      <c r="I319" s="396">
        <v>93830000</v>
      </c>
      <c r="J319" s="430" t="s">
        <v>2715</v>
      </c>
      <c r="K319" s="431" t="s">
        <v>2519</v>
      </c>
      <c r="L319" s="431" t="s">
        <v>2625</v>
      </c>
      <c r="M319" s="432">
        <v>45547</v>
      </c>
      <c r="N319" s="405" t="s">
        <v>2716</v>
      </c>
      <c r="O319" s="473"/>
      <c r="P319" s="473"/>
      <c r="Q319" s="473"/>
      <c r="R319" s="473"/>
      <c r="S319" s="474"/>
      <c r="T319" s="388">
        <v>0</v>
      </c>
      <c r="U319" s="371"/>
      <c r="V319" s="388"/>
      <c r="W319" s="160"/>
      <c r="X319" s="265"/>
      <c r="Y319" s="264"/>
    </row>
    <row r="320" spans="1:25" s="2" customFormat="1" ht="24" x14ac:dyDescent="0.35">
      <c r="A320" s="355" t="s">
        <v>2677</v>
      </c>
      <c r="B320" s="389" t="s">
        <v>73</v>
      </c>
      <c r="C320" s="390">
        <v>1</v>
      </c>
      <c r="D320" s="475">
        <v>3</v>
      </c>
      <c r="E320" s="392">
        <v>15</v>
      </c>
      <c r="F320" s="393">
        <v>2019</v>
      </c>
      <c r="G320" s="394">
        <v>38</v>
      </c>
      <c r="H320" s="395">
        <v>50</v>
      </c>
      <c r="I320" s="396" t="s">
        <v>2206</v>
      </c>
      <c r="J320" s="430" t="s">
        <v>2139</v>
      </c>
      <c r="K320" s="431"/>
      <c r="L320" s="431"/>
      <c r="M320" s="432"/>
      <c r="N320" s="478" t="s">
        <v>2781</v>
      </c>
      <c r="O320" s="406">
        <v>1196978.29</v>
      </c>
      <c r="P320" s="406">
        <v>653743.5</v>
      </c>
      <c r="Q320" s="406">
        <v>1025513.33</v>
      </c>
      <c r="R320" s="406">
        <v>708447.65</v>
      </c>
      <c r="S320" s="407"/>
      <c r="T320" s="388">
        <v>2000</v>
      </c>
      <c r="U320" s="371">
        <f>V320-T320</f>
        <v>-2000</v>
      </c>
      <c r="V320" s="388"/>
      <c r="W320" s="160"/>
      <c r="X320" s="265" t="str">
        <f t="shared" ref="X320:X342" si="41">G320&amp;"."&amp;H320</f>
        <v>38.50</v>
      </c>
      <c r="Y320" s="264" t="b">
        <f>COUNTIF('Codes SEC'!$B$2:$F$460,X320)&gt;0</f>
        <v>1</v>
      </c>
    </row>
    <row r="321" spans="1:25" s="2" customFormat="1" ht="24" x14ac:dyDescent="0.35">
      <c r="A321" s="355" t="s">
        <v>2677</v>
      </c>
      <c r="B321" s="389" t="s">
        <v>73</v>
      </c>
      <c r="C321" s="390">
        <v>1</v>
      </c>
      <c r="D321" s="391">
        <v>3</v>
      </c>
      <c r="E321" s="392">
        <v>15</v>
      </c>
      <c r="F321" s="393">
        <v>2021</v>
      </c>
      <c r="G321" s="394">
        <v>38</v>
      </c>
      <c r="H321" s="395">
        <v>50</v>
      </c>
      <c r="I321" s="396" t="s">
        <v>2206</v>
      </c>
      <c r="J321" s="430" t="s">
        <v>2161</v>
      </c>
      <c r="K321" s="431"/>
      <c r="L321" s="431"/>
      <c r="M321" s="432"/>
      <c r="N321" s="397" t="s">
        <v>1944</v>
      </c>
      <c r="O321" s="473"/>
      <c r="P321" s="473"/>
      <c r="Q321" s="473">
        <v>0</v>
      </c>
      <c r="R321" s="473">
        <v>0</v>
      </c>
      <c r="S321" s="474"/>
      <c r="T321" s="388">
        <v>0</v>
      </c>
      <c r="U321" s="371">
        <f>V321-T321</f>
        <v>0</v>
      </c>
      <c r="V321" s="388"/>
      <c r="W321" s="160"/>
      <c r="X321" s="265" t="str">
        <f t="shared" si="41"/>
        <v>38.50</v>
      </c>
      <c r="Y321" s="264" t="b">
        <f>COUNTIF('Codes SEC'!$B$2:$F$460,X321)&gt;0</f>
        <v>1</v>
      </c>
    </row>
    <row r="322" spans="1:25" s="2" customFormat="1" ht="24" x14ac:dyDescent="0.35">
      <c r="A322" s="355"/>
      <c r="B322" s="389" t="s">
        <v>73</v>
      </c>
      <c r="C322" s="390">
        <v>1</v>
      </c>
      <c r="D322" s="391">
        <v>3</v>
      </c>
      <c r="E322" s="392">
        <v>15</v>
      </c>
      <c r="F322" s="393">
        <v>2011</v>
      </c>
      <c r="G322" s="394">
        <v>38</v>
      </c>
      <c r="H322" s="395">
        <v>50</v>
      </c>
      <c r="I322" s="396" t="s">
        <v>2206</v>
      </c>
      <c r="J322" s="430" t="s">
        <v>2166</v>
      </c>
      <c r="K322" s="431"/>
      <c r="L322" s="431"/>
      <c r="M322" s="432"/>
      <c r="N322" s="384" t="s">
        <v>2700</v>
      </c>
      <c r="O322" s="476">
        <v>0</v>
      </c>
      <c r="P322" s="476">
        <v>0</v>
      </c>
      <c r="Q322" s="476">
        <v>0</v>
      </c>
      <c r="R322" s="476"/>
      <c r="S322" s="477"/>
      <c r="T322" s="388"/>
      <c r="U322" s="371"/>
      <c r="V322" s="388"/>
      <c r="W322" s="160"/>
      <c r="X322" s="265" t="str">
        <f t="shared" si="41"/>
        <v>38.50</v>
      </c>
      <c r="Y322" s="264" t="b">
        <f>COUNTIF('Codes SEC'!$B$2:$F$460,X322)&gt;0</f>
        <v>1</v>
      </c>
    </row>
    <row r="323" spans="1:25" s="2" customFormat="1" ht="40.5" customHeight="1" x14ac:dyDescent="0.35">
      <c r="A323" s="355" t="s">
        <v>2677</v>
      </c>
      <c r="B323" s="389" t="s">
        <v>73</v>
      </c>
      <c r="C323" s="390">
        <v>1</v>
      </c>
      <c r="D323" s="391">
        <v>3</v>
      </c>
      <c r="E323" s="392">
        <v>15</v>
      </c>
      <c r="F323" s="393">
        <v>2019</v>
      </c>
      <c r="G323" s="394">
        <v>39</v>
      </c>
      <c r="H323" s="395">
        <v>10</v>
      </c>
      <c r="I323" s="396" t="s">
        <v>2179</v>
      </c>
      <c r="J323" s="430" t="s">
        <v>2168</v>
      </c>
      <c r="K323" s="431"/>
      <c r="L323" s="431"/>
      <c r="M323" s="432"/>
      <c r="N323" s="405" t="s">
        <v>1941</v>
      </c>
      <c r="O323" s="406">
        <v>576729.11</v>
      </c>
      <c r="P323" s="406">
        <v>158478.35</v>
      </c>
      <c r="Q323" s="406">
        <v>0</v>
      </c>
      <c r="R323" s="406">
        <v>40000</v>
      </c>
      <c r="S323" s="407"/>
      <c r="T323" s="388">
        <v>0</v>
      </c>
      <c r="U323" s="371">
        <f t="shared" ref="U323:U334" si="42">V323-T323</f>
        <v>0</v>
      </c>
      <c r="V323" s="388"/>
      <c r="W323" s="160"/>
      <c r="X323" s="265" t="str">
        <f t="shared" si="41"/>
        <v>39.10</v>
      </c>
      <c r="Y323" s="264" t="b">
        <f>COUNTIF('Codes SEC'!$B$2:$F$460,X323)&gt;0</f>
        <v>1</v>
      </c>
    </row>
    <row r="324" spans="1:25" s="2" customFormat="1" ht="24" x14ac:dyDescent="0.35">
      <c r="A324" s="408" t="s">
        <v>2677</v>
      </c>
      <c r="B324" s="373" t="s">
        <v>73</v>
      </c>
      <c r="C324" s="374">
        <v>1</v>
      </c>
      <c r="D324" s="375">
        <v>3</v>
      </c>
      <c r="E324" s="376">
        <v>15</v>
      </c>
      <c r="F324" s="377">
        <v>2021</v>
      </c>
      <c r="G324" s="378">
        <v>41</v>
      </c>
      <c r="H324" s="479">
        <v>40</v>
      </c>
      <c r="I324" s="380">
        <v>94140000</v>
      </c>
      <c r="J324" s="430" t="s">
        <v>2536</v>
      </c>
      <c r="K324" s="431" t="s">
        <v>2519</v>
      </c>
      <c r="L324" s="431" t="s">
        <v>2524</v>
      </c>
      <c r="M324" s="432">
        <v>45070</v>
      </c>
      <c r="N324" s="384" t="s">
        <v>2736</v>
      </c>
      <c r="O324" s="406"/>
      <c r="P324" s="406"/>
      <c r="Q324" s="406"/>
      <c r="R324" s="406">
        <v>0</v>
      </c>
      <c r="S324" s="407"/>
      <c r="T324" s="388">
        <v>0</v>
      </c>
      <c r="U324" s="371">
        <f t="shared" si="42"/>
        <v>0</v>
      </c>
      <c r="V324" s="388"/>
      <c r="W324" s="160"/>
      <c r="X324" s="265" t="str">
        <f t="shared" si="41"/>
        <v>41.40</v>
      </c>
      <c r="Y324" s="264" t="b">
        <f>COUNTIF('Codes SEC'!$B$2:$F$460,X324)&gt;0</f>
        <v>1</v>
      </c>
    </row>
    <row r="325" spans="1:25" s="2" customFormat="1" ht="24" x14ac:dyDescent="0.35">
      <c r="A325" s="408" t="s">
        <v>2677</v>
      </c>
      <c r="B325" s="373" t="s">
        <v>73</v>
      </c>
      <c r="C325" s="374">
        <v>1</v>
      </c>
      <c r="D325" s="375">
        <v>3</v>
      </c>
      <c r="E325" s="376">
        <v>15</v>
      </c>
      <c r="F325" s="377">
        <v>2021</v>
      </c>
      <c r="G325" s="378">
        <v>43</v>
      </c>
      <c r="H325" s="479">
        <v>22</v>
      </c>
      <c r="I325" s="380">
        <v>94322000</v>
      </c>
      <c r="J325" s="430" t="s">
        <v>2537</v>
      </c>
      <c r="K325" s="431" t="s">
        <v>2519</v>
      </c>
      <c r="L325" s="431" t="s">
        <v>2524</v>
      </c>
      <c r="M325" s="432">
        <v>45070</v>
      </c>
      <c r="N325" s="384" t="s">
        <v>2737</v>
      </c>
      <c r="O325" s="406"/>
      <c r="P325" s="406"/>
      <c r="Q325" s="406"/>
      <c r="R325" s="406">
        <v>0</v>
      </c>
      <c r="S325" s="407"/>
      <c r="T325" s="388">
        <v>150</v>
      </c>
      <c r="U325" s="371">
        <f t="shared" si="42"/>
        <v>-150</v>
      </c>
      <c r="V325" s="388"/>
      <c r="W325" s="160"/>
      <c r="X325" s="265" t="str">
        <f t="shared" si="41"/>
        <v>43.22</v>
      </c>
      <c r="Y325" s="264" t="b">
        <f>COUNTIF('Codes SEC'!$B$2:$F$460,X325)&gt;0</f>
        <v>1</v>
      </c>
    </row>
    <row r="326" spans="1:25" s="2" customFormat="1" ht="14.5" x14ac:dyDescent="0.35">
      <c r="A326" s="355" t="s">
        <v>2677</v>
      </c>
      <c r="B326" s="355" t="s">
        <v>73</v>
      </c>
      <c r="C326" s="356">
        <v>1</v>
      </c>
      <c r="D326" s="357">
        <v>3</v>
      </c>
      <c r="E326" s="358">
        <v>15</v>
      </c>
      <c r="F326" s="359">
        <v>1000</v>
      </c>
      <c r="G326" s="360">
        <v>46</v>
      </c>
      <c r="H326" s="361">
        <v>40</v>
      </c>
      <c r="I326" s="362">
        <v>94640000</v>
      </c>
      <c r="J326" s="363" t="s">
        <v>2754</v>
      </c>
      <c r="K326" s="364"/>
      <c r="L326" s="364"/>
      <c r="M326" s="365"/>
      <c r="N326" s="366" t="s">
        <v>2800</v>
      </c>
      <c r="O326" s="402"/>
      <c r="P326" s="402"/>
      <c r="Q326" s="402"/>
      <c r="R326" s="402"/>
      <c r="S326" s="403"/>
      <c r="T326" s="370">
        <v>40500</v>
      </c>
      <c r="U326" s="371">
        <f t="shared" si="42"/>
        <v>-40500</v>
      </c>
      <c r="V326" s="370"/>
      <c r="W326" s="160"/>
      <c r="X326" s="265" t="str">
        <f t="shared" si="41"/>
        <v>46.40</v>
      </c>
      <c r="Y326" s="264" t="b">
        <f>COUNTIF('Codes SEC'!$B$2:$F$460,X326)&gt;0</f>
        <v>1</v>
      </c>
    </row>
    <row r="327" spans="1:25" s="2" customFormat="1" ht="24" x14ac:dyDescent="0.35">
      <c r="A327" s="355" t="s">
        <v>2677</v>
      </c>
      <c r="B327" s="389" t="s">
        <v>73</v>
      </c>
      <c r="C327" s="390">
        <v>1</v>
      </c>
      <c r="D327" s="391">
        <v>3</v>
      </c>
      <c r="E327" s="392">
        <v>15</v>
      </c>
      <c r="F327" s="393">
        <v>2019</v>
      </c>
      <c r="G327" s="394">
        <v>46</v>
      </c>
      <c r="H327" s="395">
        <v>40</v>
      </c>
      <c r="I327" s="396" t="s">
        <v>2180</v>
      </c>
      <c r="J327" s="430" t="s">
        <v>2170</v>
      </c>
      <c r="K327" s="431"/>
      <c r="L327" s="431"/>
      <c r="M327" s="432"/>
      <c r="N327" s="384" t="s">
        <v>1946</v>
      </c>
      <c r="O327" s="406">
        <v>1649280.13</v>
      </c>
      <c r="P327" s="406">
        <v>202326.54</v>
      </c>
      <c r="Q327" s="406">
        <v>0</v>
      </c>
      <c r="R327" s="406">
        <v>0</v>
      </c>
      <c r="S327" s="407"/>
      <c r="T327" s="388">
        <v>0</v>
      </c>
      <c r="U327" s="371">
        <f t="shared" si="42"/>
        <v>0</v>
      </c>
      <c r="V327" s="388"/>
      <c r="W327" s="160"/>
      <c r="X327" s="265" t="str">
        <f t="shared" si="41"/>
        <v>46.40</v>
      </c>
      <c r="Y327" s="264" t="b">
        <f>COUNTIF('Codes SEC'!$B$2:$F$460,X327)&gt;0</f>
        <v>1</v>
      </c>
    </row>
    <row r="328" spans="1:25" s="2" customFormat="1" ht="30.75" customHeight="1" x14ac:dyDescent="0.35">
      <c r="A328" s="355" t="s">
        <v>2677</v>
      </c>
      <c r="B328" s="389" t="s">
        <v>73</v>
      </c>
      <c r="C328" s="390">
        <v>1</v>
      </c>
      <c r="D328" s="391">
        <v>3</v>
      </c>
      <c r="E328" s="392">
        <v>15</v>
      </c>
      <c r="F328" s="393">
        <v>2019</v>
      </c>
      <c r="G328" s="394">
        <v>46</v>
      </c>
      <c r="H328" s="395">
        <v>40</v>
      </c>
      <c r="I328" s="396" t="s">
        <v>2180</v>
      </c>
      <c r="J328" s="430" t="s">
        <v>2172</v>
      </c>
      <c r="K328" s="431"/>
      <c r="L328" s="431"/>
      <c r="M328" s="432"/>
      <c r="N328" s="384" t="s">
        <v>1948</v>
      </c>
      <c r="O328" s="406"/>
      <c r="P328" s="406"/>
      <c r="Q328" s="406">
        <v>0</v>
      </c>
      <c r="R328" s="406">
        <v>0</v>
      </c>
      <c r="S328" s="407"/>
      <c r="T328" s="388">
        <v>0</v>
      </c>
      <c r="U328" s="371">
        <f t="shared" si="42"/>
        <v>0</v>
      </c>
      <c r="V328" s="388"/>
      <c r="W328" s="160"/>
      <c r="X328" s="265" t="str">
        <f t="shared" si="41"/>
        <v>46.40</v>
      </c>
      <c r="Y328" s="264" t="b">
        <f>COUNTIF('Codes SEC'!$B$2:$F$460,X328)&gt;0</f>
        <v>1</v>
      </c>
    </row>
    <row r="329" spans="1:25" s="2" customFormat="1" ht="30" customHeight="1" x14ac:dyDescent="0.35">
      <c r="A329" s="359" t="s">
        <v>2677</v>
      </c>
      <c r="B329" s="480" t="s">
        <v>73</v>
      </c>
      <c r="C329" s="390">
        <v>1</v>
      </c>
      <c r="D329" s="391">
        <v>3</v>
      </c>
      <c r="E329" s="392">
        <v>15</v>
      </c>
      <c r="F329" s="393">
        <v>2021</v>
      </c>
      <c r="G329" s="394">
        <v>46</v>
      </c>
      <c r="H329" s="395">
        <v>40</v>
      </c>
      <c r="I329" s="396" t="s">
        <v>2180</v>
      </c>
      <c r="J329" s="430" t="s">
        <v>2169</v>
      </c>
      <c r="K329" s="431"/>
      <c r="L329" s="431"/>
      <c r="M329" s="432"/>
      <c r="N329" s="384" t="s">
        <v>1945</v>
      </c>
      <c r="O329" s="406">
        <v>6837.28</v>
      </c>
      <c r="P329" s="406">
        <v>0</v>
      </c>
      <c r="Q329" s="406">
        <v>0</v>
      </c>
      <c r="R329" s="406">
        <v>0</v>
      </c>
      <c r="S329" s="407"/>
      <c r="T329" s="388">
        <v>0</v>
      </c>
      <c r="U329" s="371">
        <f t="shared" si="42"/>
        <v>0</v>
      </c>
      <c r="V329" s="388"/>
      <c r="W329" s="160"/>
      <c r="X329" s="265" t="str">
        <f t="shared" si="41"/>
        <v>46.40</v>
      </c>
      <c r="Y329" s="264" t="b">
        <f>COUNTIF('Codes SEC'!$B$2:$F$460,X329)&gt;0</f>
        <v>1</v>
      </c>
    </row>
    <row r="330" spans="1:25" s="2" customFormat="1" ht="24" x14ac:dyDescent="0.35">
      <c r="A330" s="355" t="s">
        <v>2677</v>
      </c>
      <c r="B330" s="389" t="s">
        <v>73</v>
      </c>
      <c r="C330" s="390">
        <v>1</v>
      </c>
      <c r="D330" s="391">
        <v>3</v>
      </c>
      <c r="E330" s="392">
        <v>15</v>
      </c>
      <c r="F330" s="393">
        <v>2021</v>
      </c>
      <c r="G330" s="394">
        <v>46</v>
      </c>
      <c r="H330" s="395">
        <v>40</v>
      </c>
      <c r="I330" s="396" t="s">
        <v>2180</v>
      </c>
      <c r="J330" s="430" t="s">
        <v>2171</v>
      </c>
      <c r="K330" s="431"/>
      <c r="L330" s="431"/>
      <c r="M330" s="432"/>
      <c r="N330" s="384" t="s">
        <v>1947</v>
      </c>
      <c r="O330" s="406"/>
      <c r="P330" s="406"/>
      <c r="Q330" s="406">
        <v>0</v>
      </c>
      <c r="R330" s="406">
        <v>0</v>
      </c>
      <c r="S330" s="407"/>
      <c r="T330" s="388">
        <v>0</v>
      </c>
      <c r="U330" s="371">
        <f t="shared" si="42"/>
        <v>0</v>
      </c>
      <c r="V330" s="388"/>
      <c r="W330" s="160"/>
      <c r="X330" s="265" t="str">
        <f t="shared" si="41"/>
        <v>46.40</v>
      </c>
      <c r="Y330" s="264" t="b">
        <f>COUNTIF('Codes SEC'!$B$2:$F$460,X330)&gt;0</f>
        <v>1</v>
      </c>
    </row>
    <row r="331" spans="1:25" s="2" customFormat="1" ht="14.5" x14ac:dyDescent="0.35">
      <c r="A331" s="355" t="s">
        <v>2677</v>
      </c>
      <c r="B331" s="355" t="s">
        <v>71</v>
      </c>
      <c r="C331" s="356">
        <v>1</v>
      </c>
      <c r="D331" s="357">
        <v>3</v>
      </c>
      <c r="E331" s="358">
        <v>17</v>
      </c>
      <c r="F331" s="359">
        <v>1000</v>
      </c>
      <c r="G331" s="360">
        <v>11</v>
      </c>
      <c r="H331" s="398">
        <v>11</v>
      </c>
      <c r="I331" s="362" t="s">
        <v>2211</v>
      </c>
      <c r="J331" s="363" t="s">
        <v>2065</v>
      </c>
      <c r="K331" s="364"/>
      <c r="L331" s="364"/>
      <c r="M331" s="365"/>
      <c r="N331" s="366" t="s">
        <v>49</v>
      </c>
      <c r="O331" s="402">
        <v>0</v>
      </c>
      <c r="P331" s="402">
        <v>0</v>
      </c>
      <c r="Q331" s="402">
        <v>0</v>
      </c>
      <c r="R331" s="402">
        <v>0</v>
      </c>
      <c r="S331" s="403"/>
      <c r="T331" s="370">
        <v>0</v>
      </c>
      <c r="U331" s="371">
        <f t="shared" si="42"/>
        <v>0</v>
      </c>
      <c r="V331" s="370"/>
      <c r="W331" s="160"/>
      <c r="X331" s="265" t="str">
        <f t="shared" si="41"/>
        <v>11.11</v>
      </c>
      <c r="Y331" s="264" t="b">
        <f>COUNTIF('Codes SEC'!$B$2:$F$460,X331)&gt;0</f>
        <v>1</v>
      </c>
    </row>
    <row r="332" spans="1:25" s="2" customFormat="1" ht="14.15" customHeight="1" x14ac:dyDescent="0.35">
      <c r="A332" s="355" t="s">
        <v>2677</v>
      </c>
      <c r="B332" s="355" t="s">
        <v>71</v>
      </c>
      <c r="C332" s="356">
        <v>1</v>
      </c>
      <c r="D332" s="357">
        <v>3</v>
      </c>
      <c r="E332" s="358">
        <v>17</v>
      </c>
      <c r="F332" s="359">
        <v>1000</v>
      </c>
      <c r="G332" s="360">
        <v>39</v>
      </c>
      <c r="H332" s="398">
        <v>10</v>
      </c>
      <c r="I332" s="362" t="s">
        <v>2179</v>
      </c>
      <c r="J332" s="363" t="s">
        <v>2066</v>
      </c>
      <c r="K332" s="364"/>
      <c r="L332" s="364"/>
      <c r="M332" s="365"/>
      <c r="N332" s="366" t="s">
        <v>2738</v>
      </c>
      <c r="O332" s="402">
        <v>0</v>
      </c>
      <c r="P332" s="402">
        <v>8737</v>
      </c>
      <c r="Q332" s="402">
        <v>0</v>
      </c>
      <c r="R332" s="402">
        <v>0</v>
      </c>
      <c r="S332" s="403"/>
      <c r="T332" s="418">
        <v>0</v>
      </c>
      <c r="U332" s="371">
        <f t="shared" si="42"/>
        <v>0</v>
      </c>
      <c r="V332" s="418"/>
      <c r="W332" s="160"/>
      <c r="X332" s="265" t="str">
        <f t="shared" si="41"/>
        <v>39.10</v>
      </c>
      <c r="Y332" s="264" t="b">
        <f>COUNTIF('Codes SEC'!$B$2:$F$460,X332)&gt;0</f>
        <v>1</v>
      </c>
    </row>
    <row r="333" spans="1:25" s="2" customFormat="1" ht="14.15" customHeight="1" x14ac:dyDescent="0.35">
      <c r="A333" s="355" t="s">
        <v>2677</v>
      </c>
      <c r="B333" s="355" t="s">
        <v>71</v>
      </c>
      <c r="C333" s="356">
        <v>1</v>
      </c>
      <c r="D333" s="357">
        <v>3</v>
      </c>
      <c r="E333" s="358">
        <v>17</v>
      </c>
      <c r="F333" s="359">
        <v>1000</v>
      </c>
      <c r="G333" s="360">
        <v>46</v>
      </c>
      <c r="H333" s="398">
        <v>40</v>
      </c>
      <c r="I333" s="362" t="s">
        <v>2180</v>
      </c>
      <c r="J333" s="363" t="s">
        <v>2067</v>
      </c>
      <c r="K333" s="364"/>
      <c r="L333" s="364"/>
      <c r="M333" s="365"/>
      <c r="N333" s="366" t="s">
        <v>78</v>
      </c>
      <c r="O333" s="402">
        <v>0</v>
      </c>
      <c r="P333" s="402">
        <v>0</v>
      </c>
      <c r="Q333" s="402">
        <v>0</v>
      </c>
      <c r="R333" s="402">
        <v>241505064.88999999</v>
      </c>
      <c r="S333" s="403"/>
      <c r="T333" s="370">
        <v>335268</v>
      </c>
      <c r="U333" s="371">
        <f t="shared" si="42"/>
        <v>-335268</v>
      </c>
      <c r="V333" s="370"/>
      <c r="W333" s="160"/>
      <c r="X333" s="265" t="str">
        <f t="shared" si="41"/>
        <v>46.40</v>
      </c>
      <c r="Y333" s="264" t="b">
        <f>COUNTIF('Codes SEC'!$B$2:$F$460,X333)&gt;0</f>
        <v>1</v>
      </c>
    </row>
    <row r="334" spans="1:25" s="2" customFormat="1" ht="14.5" x14ac:dyDescent="0.35">
      <c r="A334" s="408" t="s">
        <v>2677</v>
      </c>
      <c r="B334" s="408" t="s">
        <v>71</v>
      </c>
      <c r="C334" s="409">
        <v>1</v>
      </c>
      <c r="D334" s="410">
        <v>3</v>
      </c>
      <c r="E334" s="411">
        <v>17</v>
      </c>
      <c r="F334" s="412">
        <v>1000</v>
      </c>
      <c r="G334" s="413">
        <v>46</v>
      </c>
      <c r="H334" s="481">
        <v>40</v>
      </c>
      <c r="I334" s="362">
        <v>94640000</v>
      </c>
      <c r="J334" s="363" t="s">
        <v>2347</v>
      </c>
      <c r="K334" s="364"/>
      <c r="L334" s="364"/>
      <c r="M334" s="365"/>
      <c r="N334" s="417" t="s">
        <v>2349</v>
      </c>
      <c r="O334" s="427"/>
      <c r="P334" s="427"/>
      <c r="Q334" s="368">
        <v>0</v>
      </c>
      <c r="R334" s="368">
        <v>2396000</v>
      </c>
      <c r="S334" s="369"/>
      <c r="T334" s="370">
        <v>0</v>
      </c>
      <c r="U334" s="371">
        <f t="shared" si="42"/>
        <v>0</v>
      </c>
      <c r="V334" s="370"/>
      <c r="W334" s="160"/>
      <c r="X334" s="265" t="str">
        <f t="shared" si="41"/>
        <v>46.40</v>
      </c>
      <c r="Y334" s="264" t="b">
        <f>COUNTIF('Codes SEC'!$B$2:$F$460,X334)&gt;0</f>
        <v>1</v>
      </c>
    </row>
    <row r="335" spans="1:25" s="2" customFormat="1" ht="14.15" customHeight="1" x14ac:dyDescent="0.35">
      <c r="A335" s="355"/>
      <c r="B335" s="355" t="s">
        <v>71</v>
      </c>
      <c r="C335" s="356">
        <v>1</v>
      </c>
      <c r="D335" s="357">
        <v>3</v>
      </c>
      <c r="E335" s="358">
        <v>17</v>
      </c>
      <c r="F335" s="359">
        <v>1000</v>
      </c>
      <c r="G335" s="360">
        <v>47</v>
      </c>
      <c r="H335" s="482">
        <v>80</v>
      </c>
      <c r="I335" s="362" t="s">
        <v>2217</v>
      </c>
      <c r="J335" s="363" t="s">
        <v>2080</v>
      </c>
      <c r="K335" s="364"/>
      <c r="L335" s="364"/>
      <c r="M335" s="365"/>
      <c r="N335" s="366" t="s">
        <v>2688</v>
      </c>
      <c r="O335" s="402">
        <v>4595109</v>
      </c>
      <c r="P335" s="402">
        <v>0</v>
      </c>
      <c r="Q335" s="402"/>
      <c r="R335" s="402"/>
      <c r="S335" s="403"/>
      <c r="T335" s="370">
        <v>0</v>
      </c>
      <c r="U335" s="371"/>
      <c r="V335" s="370"/>
      <c r="W335" s="160"/>
      <c r="X335" s="265" t="str">
        <f t="shared" si="41"/>
        <v>47.80</v>
      </c>
      <c r="Y335" s="264" t="b">
        <f>COUNTIF('Codes SEC'!$B$2:$F$460,X335)&gt;0</f>
        <v>1</v>
      </c>
    </row>
    <row r="336" spans="1:25" s="2" customFormat="1" ht="14.5" x14ac:dyDescent="0.35">
      <c r="A336" s="355" t="s">
        <v>2677</v>
      </c>
      <c r="B336" s="355" t="s">
        <v>71</v>
      </c>
      <c r="C336" s="356">
        <v>1</v>
      </c>
      <c r="D336" s="357">
        <v>3</v>
      </c>
      <c r="E336" s="358">
        <v>17</v>
      </c>
      <c r="F336" s="359">
        <v>1000</v>
      </c>
      <c r="G336" s="360">
        <v>49</v>
      </c>
      <c r="H336" s="361">
        <v>40</v>
      </c>
      <c r="I336" s="362" t="s">
        <v>2212</v>
      </c>
      <c r="J336" s="363" t="s">
        <v>2273</v>
      </c>
      <c r="K336" s="364"/>
      <c r="L336" s="364"/>
      <c r="M336" s="365"/>
      <c r="N336" s="366" t="s">
        <v>134</v>
      </c>
      <c r="O336" s="446"/>
      <c r="P336" s="446">
        <v>0</v>
      </c>
      <c r="Q336" s="446">
        <v>0</v>
      </c>
      <c r="R336" s="446">
        <v>0</v>
      </c>
      <c r="S336" s="447"/>
      <c r="T336" s="370">
        <v>0</v>
      </c>
      <c r="U336" s="371">
        <f>V336-T336</f>
        <v>0</v>
      </c>
      <c r="V336" s="370"/>
      <c r="W336" s="160"/>
      <c r="X336" s="265" t="str">
        <f t="shared" si="41"/>
        <v>49.40</v>
      </c>
      <c r="Y336" s="264" t="b">
        <f>COUNTIF('Codes SEC'!$B$2:$F$460,X336)&gt;0</f>
        <v>1</v>
      </c>
    </row>
    <row r="337" spans="1:26" s="2" customFormat="1" ht="14.5" x14ac:dyDescent="0.35">
      <c r="A337" s="355" t="s">
        <v>2677</v>
      </c>
      <c r="B337" s="355" t="s">
        <v>76</v>
      </c>
      <c r="C337" s="356">
        <v>1</v>
      </c>
      <c r="D337" s="357">
        <v>3</v>
      </c>
      <c r="E337" s="358">
        <v>18</v>
      </c>
      <c r="F337" s="359">
        <v>1000</v>
      </c>
      <c r="G337" s="360">
        <v>49</v>
      </c>
      <c r="H337" s="398">
        <v>40</v>
      </c>
      <c r="I337" s="362" t="s">
        <v>2212</v>
      </c>
      <c r="J337" s="363" t="s">
        <v>2071</v>
      </c>
      <c r="K337" s="364"/>
      <c r="L337" s="364"/>
      <c r="M337" s="365"/>
      <c r="N337" s="366" t="s">
        <v>91</v>
      </c>
      <c r="O337" s="446">
        <v>0</v>
      </c>
      <c r="P337" s="446">
        <v>4084.36</v>
      </c>
      <c r="Q337" s="446">
        <v>0</v>
      </c>
      <c r="R337" s="446">
        <v>0</v>
      </c>
      <c r="S337" s="447"/>
      <c r="T337" s="370">
        <v>0</v>
      </c>
      <c r="U337" s="371">
        <f>V337-T337</f>
        <v>0</v>
      </c>
      <c r="V337" s="370"/>
      <c r="W337" s="160"/>
      <c r="X337" s="265" t="str">
        <f t="shared" si="41"/>
        <v>49.40</v>
      </c>
      <c r="Y337" s="264" t="b">
        <f>COUNTIF('Codes SEC'!$B$2:$F$460,X337)&gt;0</f>
        <v>1</v>
      </c>
    </row>
    <row r="338" spans="1:26" s="2" customFormat="1" ht="24" x14ac:dyDescent="0.35">
      <c r="A338" s="359" t="s">
        <v>2677</v>
      </c>
      <c r="B338" s="480" t="s">
        <v>73</v>
      </c>
      <c r="C338" s="390">
        <v>2</v>
      </c>
      <c r="D338" s="391">
        <v>3</v>
      </c>
      <c r="E338" s="392">
        <v>15</v>
      </c>
      <c r="F338" s="393">
        <v>2021</v>
      </c>
      <c r="G338" s="394">
        <v>61</v>
      </c>
      <c r="H338" s="395">
        <v>41</v>
      </c>
      <c r="I338" s="396">
        <v>96141000</v>
      </c>
      <c r="J338" s="430" t="s">
        <v>2615</v>
      </c>
      <c r="K338" s="431" t="s">
        <v>2519</v>
      </c>
      <c r="L338" s="431" t="s">
        <v>2524</v>
      </c>
      <c r="M338" s="432">
        <v>45265</v>
      </c>
      <c r="N338" s="405" t="s">
        <v>2621</v>
      </c>
      <c r="O338" s="406"/>
      <c r="P338" s="406"/>
      <c r="Q338" s="406"/>
      <c r="R338" s="406"/>
      <c r="S338" s="407"/>
      <c r="T338" s="420">
        <v>0</v>
      </c>
      <c r="U338" s="371">
        <f>V338-T338</f>
        <v>0</v>
      </c>
      <c r="V338" s="420"/>
      <c r="W338" s="160"/>
      <c r="X338" s="265" t="str">
        <f t="shared" si="41"/>
        <v>61.41</v>
      </c>
      <c r="Y338" s="264" t="b">
        <f>COUNTIF('Codes SEC'!$B$2:$F$460,X338)&gt;0</f>
        <v>1</v>
      </c>
    </row>
    <row r="339" spans="1:26" s="2" customFormat="1" ht="36" x14ac:dyDescent="0.35">
      <c r="A339" s="359" t="s">
        <v>2677</v>
      </c>
      <c r="B339" s="480" t="s">
        <v>73</v>
      </c>
      <c r="C339" s="390">
        <v>2</v>
      </c>
      <c r="D339" s="391">
        <v>3</v>
      </c>
      <c r="E339" s="392">
        <v>15</v>
      </c>
      <c r="F339" s="393">
        <v>2019</v>
      </c>
      <c r="G339" s="394">
        <v>76</v>
      </c>
      <c r="H339" s="395">
        <v>21</v>
      </c>
      <c r="I339" s="396">
        <v>97621000</v>
      </c>
      <c r="J339" s="430" t="s">
        <v>2719</v>
      </c>
      <c r="K339" s="483" t="s">
        <v>2519</v>
      </c>
      <c r="L339" s="483" t="s">
        <v>2625</v>
      </c>
      <c r="M339" s="484">
        <v>45560</v>
      </c>
      <c r="N339" s="405" t="s">
        <v>2720</v>
      </c>
      <c r="O339" s="406"/>
      <c r="P339" s="406"/>
      <c r="Q339" s="406"/>
      <c r="R339" s="406"/>
      <c r="S339" s="407"/>
      <c r="T339" s="388">
        <v>0</v>
      </c>
      <c r="U339" s="371">
        <f>V339-T339</f>
        <v>0</v>
      </c>
      <c r="V339" s="388"/>
      <c r="W339" s="161"/>
      <c r="X339" s="265" t="str">
        <f t="shared" si="41"/>
        <v>76.21</v>
      </c>
      <c r="Y339" s="264" t="b">
        <f>COUNTIF('Codes SEC'!$B$2:$F$460,X339)&gt;0</f>
        <v>1</v>
      </c>
    </row>
    <row r="340" spans="1:26" s="2" customFormat="1" ht="24" x14ac:dyDescent="0.35">
      <c r="A340" s="408" t="s">
        <v>2677</v>
      </c>
      <c r="B340" s="389" t="s">
        <v>73</v>
      </c>
      <c r="C340" s="390">
        <v>2</v>
      </c>
      <c r="D340" s="391">
        <v>3</v>
      </c>
      <c r="E340" s="392">
        <v>15</v>
      </c>
      <c r="F340" s="393">
        <v>2019</v>
      </c>
      <c r="G340" s="394">
        <v>89</v>
      </c>
      <c r="H340" s="395">
        <v>73</v>
      </c>
      <c r="I340" s="396" t="s">
        <v>2247</v>
      </c>
      <c r="J340" s="430" t="s">
        <v>2534</v>
      </c>
      <c r="K340" s="483"/>
      <c r="L340" s="483"/>
      <c r="M340" s="484"/>
      <c r="N340" s="397" t="s">
        <v>2558</v>
      </c>
      <c r="O340" s="386"/>
      <c r="P340" s="386"/>
      <c r="Q340" s="386"/>
      <c r="R340" s="386">
        <v>0</v>
      </c>
      <c r="S340" s="387"/>
      <c r="T340" s="388">
        <v>0</v>
      </c>
      <c r="U340" s="371">
        <f>V340-T340</f>
        <v>0</v>
      </c>
      <c r="V340" s="388"/>
      <c r="W340" s="161"/>
      <c r="X340" s="265" t="str">
        <f t="shared" si="41"/>
        <v>89.73</v>
      </c>
      <c r="Y340" s="264" t="b">
        <f>COUNTIF('Codes SEC'!$B$2:$F$460,X340)&gt;0</f>
        <v>1</v>
      </c>
    </row>
    <row r="341" spans="1:26" s="2" customFormat="1" ht="14.5" x14ac:dyDescent="0.35">
      <c r="A341" s="485"/>
      <c r="B341" s="485" t="s">
        <v>71</v>
      </c>
      <c r="C341" s="486">
        <v>2</v>
      </c>
      <c r="D341" s="487">
        <v>3</v>
      </c>
      <c r="E341" s="488">
        <v>17</v>
      </c>
      <c r="F341" s="489">
        <v>1000</v>
      </c>
      <c r="G341" s="490">
        <v>69</v>
      </c>
      <c r="H341" s="491">
        <v>40</v>
      </c>
      <c r="I341" s="492" t="s">
        <v>2218</v>
      </c>
      <c r="J341" s="363" t="s">
        <v>2279</v>
      </c>
      <c r="K341" s="364"/>
      <c r="L341" s="364"/>
      <c r="M341" s="365"/>
      <c r="N341" s="470" t="s">
        <v>2689</v>
      </c>
      <c r="O341" s="402">
        <v>3043582.69</v>
      </c>
      <c r="P341" s="402">
        <v>3043582.69</v>
      </c>
      <c r="Q341" s="402">
        <v>3043582.69</v>
      </c>
      <c r="R341" s="402"/>
      <c r="S341" s="403"/>
      <c r="T341" s="428">
        <v>0</v>
      </c>
      <c r="U341" s="371"/>
      <c r="V341" s="370"/>
      <c r="W341" s="160"/>
      <c r="X341" s="265" t="str">
        <f t="shared" si="41"/>
        <v>69.40</v>
      </c>
      <c r="Y341" s="264" t="b">
        <f>COUNTIF('Codes SEC'!$B$2:$F$460,X341)&gt;0</f>
        <v>1</v>
      </c>
    </row>
    <row r="342" spans="1:26" s="2" customFormat="1" ht="14.15" customHeight="1" x14ac:dyDescent="0.35">
      <c r="A342" s="355" t="s">
        <v>2677</v>
      </c>
      <c r="B342" s="355" t="s">
        <v>71</v>
      </c>
      <c r="C342" s="356">
        <v>2</v>
      </c>
      <c r="D342" s="357">
        <v>3</v>
      </c>
      <c r="E342" s="358">
        <v>17</v>
      </c>
      <c r="F342" s="359">
        <v>1000</v>
      </c>
      <c r="G342" s="360">
        <v>86</v>
      </c>
      <c r="H342" s="361">
        <v>10</v>
      </c>
      <c r="I342" s="362" t="s">
        <v>2201</v>
      </c>
      <c r="J342" s="363" t="s">
        <v>2276</v>
      </c>
      <c r="K342" s="364"/>
      <c r="L342" s="364"/>
      <c r="M342" s="365"/>
      <c r="N342" s="366" t="s">
        <v>50</v>
      </c>
      <c r="O342" s="402">
        <v>0</v>
      </c>
      <c r="P342" s="402">
        <v>0</v>
      </c>
      <c r="Q342" s="402">
        <v>0</v>
      </c>
      <c r="R342" s="402">
        <v>0</v>
      </c>
      <c r="S342" s="403"/>
      <c r="T342" s="428">
        <v>0</v>
      </c>
      <c r="U342" s="371">
        <f>V342-T342</f>
        <v>0</v>
      </c>
      <c r="V342" s="370"/>
      <c r="W342" s="160"/>
      <c r="X342" s="265" t="str">
        <f t="shared" si="41"/>
        <v>86.10</v>
      </c>
      <c r="Y342" s="264" t="b">
        <f>COUNTIF('Codes SEC'!$B$2:$F$460,X342)&gt;0</f>
        <v>1</v>
      </c>
    </row>
    <row r="343" spans="1:26" ht="14.15" customHeight="1" thickBot="1" x14ac:dyDescent="0.4">
      <c r="A343" s="77"/>
      <c r="B343" s="77"/>
      <c r="C343" s="91"/>
      <c r="D343" s="87"/>
      <c r="E343" s="92"/>
      <c r="F343" s="70"/>
      <c r="G343" s="13"/>
      <c r="H343" s="83"/>
      <c r="I343" s="189"/>
      <c r="J343" s="336"/>
      <c r="K343" s="189"/>
      <c r="L343" s="189"/>
      <c r="M343" s="271"/>
      <c r="N343" s="18"/>
      <c r="O343" s="167"/>
      <c r="P343" s="167"/>
      <c r="Q343" s="301"/>
      <c r="R343" s="167"/>
      <c r="S343" s="559"/>
      <c r="T343" s="84"/>
      <c r="U343" s="37"/>
      <c r="V343" s="84"/>
      <c r="W343" s="160"/>
      <c r="X343" s="265"/>
      <c r="Y343" s="264"/>
      <c r="Z343" s="2"/>
    </row>
    <row r="344" spans="1:26" ht="14.15" customHeight="1" x14ac:dyDescent="0.35">
      <c r="A344" s="77"/>
      <c r="B344" s="77"/>
      <c r="C344" s="91"/>
      <c r="D344" s="87"/>
      <c r="E344" s="92"/>
      <c r="F344" s="70"/>
      <c r="G344" s="13"/>
      <c r="H344" s="83"/>
      <c r="I344" s="189"/>
      <c r="J344" s="336"/>
      <c r="K344" s="189"/>
      <c r="L344" s="189"/>
      <c r="M344" s="271"/>
      <c r="N344" s="7" t="s">
        <v>26</v>
      </c>
      <c r="O344" s="174">
        <f t="shared" ref="O344:V344" si="43">SUM(O293:O342)</f>
        <v>117308907.42999999</v>
      </c>
      <c r="P344" s="174">
        <f t="shared" si="43"/>
        <v>130926552.73999995</v>
      </c>
      <c r="Q344" s="558">
        <f t="shared" si="43"/>
        <v>147988093.91</v>
      </c>
      <c r="R344" s="174">
        <f t="shared" si="43"/>
        <v>395195361.27999997</v>
      </c>
      <c r="S344" s="174">
        <f t="shared" ref="S344" si="44">SUM(S293:S342)</f>
        <v>0</v>
      </c>
      <c r="T344" s="283">
        <f t="shared" si="43"/>
        <v>493106</v>
      </c>
      <c r="U344" s="40">
        <f t="shared" si="43"/>
        <v>-493106</v>
      </c>
      <c r="V344" s="45">
        <f t="shared" si="43"/>
        <v>0</v>
      </c>
      <c r="W344" s="160"/>
      <c r="X344" s="265"/>
      <c r="Y344" s="264"/>
      <c r="Z344" s="2"/>
    </row>
    <row r="345" spans="1:26" ht="14.15" customHeight="1" x14ac:dyDescent="0.35">
      <c r="A345" s="77"/>
      <c r="B345" s="77"/>
      <c r="C345" s="91"/>
      <c r="D345" s="87"/>
      <c r="E345" s="92"/>
      <c r="F345" s="70"/>
      <c r="G345" s="13"/>
      <c r="H345" s="83"/>
      <c r="I345" s="189"/>
      <c r="J345" s="336"/>
      <c r="K345" s="189"/>
      <c r="L345" s="189"/>
      <c r="M345" s="271"/>
      <c r="N345" s="7" t="s">
        <v>0</v>
      </c>
      <c r="O345" s="176">
        <f t="shared" ref="O345:R345" si="45">O293+O294+O295+O296+O297+O298+O299+O300+O301+O302+O303+O304+O305+O306+O307+O308+O309+O310+O311+O312+O313+O314+O315+O316+O317+O318+O319+O320+O321+O322+O323+O324+O325+O327+O328+O329+O330+O338+O339+O340</f>
        <v>109670215.73999999</v>
      </c>
      <c r="P345" s="176">
        <f t="shared" si="45"/>
        <v>127870148.68999995</v>
      </c>
      <c r="Q345" s="303">
        <f t="shared" si="45"/>
        <v>144944511.22</v>
      </c>
      <c r="R345" s="176">
        <f t="shared" si="45"/>
        <v>151294296.38999999</v>
      </c>
      <c r="S345" s="176">
        <f t="shared" ref="S345" si="46">S293+S294+S295+S296+S297+S298+S299+S300+S301+S302+S303+S304+S305+S306+S307+S308+S309+S310+S311+S312+S313+S314+S315+S316+S317+S318+S319+S320+S321+S322+S323+S324+S325+S327+S328+S329+S330+S338+S339+S340</f>
        <v>0</v>
      </c>
      <c r="T345" s="44">
        <f>T293+T294+T295+T296+T297+T298+T299+T300+T301+T302+T303+T304+T305+T306+T307+T308+T309+T310+T311+T312+T313+T314+T315+T316+T317+T318+T319+T320+T321+T322+T323+T324+T325+T327+T328+T329+T330+T338+T339+T340</f>
        <v>117338</v>
      </c>
      <c r="U345" s="35">
        <f t="shared" ref="U345:V345" si="47">U293+U294+U295+U296+U297+U298+U299+U300+U301+U302+U303+U304+U305+U306+U307+U308+U309+U310+U311+U312+U313+U314+U315+U316+U317+U318+U319+U320+U321+U322+U323+U324+U325+U327+U328+U329+U330+U338+U339+U340</f>
        <v>-117338</v>
      </c>
      <c r="V345" s="44">
        <f t="shared" si="47"/>
        <v>0</v>
      </c>
      <c r="W345" s="160"/>
      <c r="X345" s="265"/>
      <c r="Y345" s="264"/>
      <c r="Z345" s="2"/>
    </row>
    <row r="346" spans="1:26" ht="14.15" customHeight="1" x14ac:dyDescent="0.35">
      <c r="A346" s="77"/>
      <c r="B346" s="77"/>
      <c r="C346" s="91"/>
      <c r="D346" s="87"/>
      <c r="E346" s="92"/>
      <c r="F346" s="70"/>
      <c r="G346" s="13"/>
      <c r="H346" s="83"/>
      <c r="I346" s="189"/>
      <c r="J346" s="336"/>
      <c r="K346" s="189"/>
      <c r="L346" s="189"/>
      <c r="M346" s="271"/>
      <c r="N346" s="7" t="s">
        <v>27</v>
      </c>
      <c r="O346" s="176">
        <f t="shared" ref="O346:V346" si="48">O344-O345</f>
        <v>7638691.6899999976</v>
      </c>
      <c r="P346" s="179">
        <f t="shared" si="48"/>
        <v>3056404.049999997</v>
      </c>
      <c r="Q346" s="168">
        <f t="shared" si="48"/>
        <v>3043582.6899999976</v>
      </c>
      <c r="R346" s="176">
        <f t="shared" ref="R346:S346" si="49">R344-R345</f>
        <v>243901064.88999999</v>
      </c>
      <c r="S346" s="176">
        <f t="shared" si="49"/>
        <v>0</v>
      </c>
      <c r="T346" s="44">
        <f>T344-T345</f>
        <v>375768</v>
      </c>
      <c r="U346" s="34">
        <f t="shared" si="48"/>
        <v>-375768</v>
      </c>
      <c r="V346" s="46">
        <f t="shared" si="48"/>
        <v>0</v>
      </c>
      <c r="W346" s="160"/>
      <c r="X346" s="265"/>
      <c r="Y346" s="264"/>
      <c r="Z346" s="2"/>
    </row>
    <row r="347" spans="1:26" ht="15" thickBot="1" x14ac:dyDescent="0.4">
      <c r="A347" s="77"/>
      <c r="B347" s="78"/>
      <c r="C347" s="93"/>
      <c r="D347" s="8"/>
      <c r="E347" s="94"/>
      <c r="F347" s="51"/>
      <c r="G347" s="15"/>
      <c r="H347" s="9"/>
      <c r="I347" s="190"/>
      <c r="J347" s="335"/>
      <c r="K347" s="190"/>
      <c r="L347" s="190"/>
      <c r="M347" s="272"/>
      <c r="N347" s="10"/>
      <c r="O347" s="177"/>
      <c r="P347" s="180"/>
      <c r="Q347" s="103"/>
      <c r="R347" s="177"/>
      <c r="S347" s="180"/>
      <c r="T347" s="11"/>
      <c r="U347" s="36"/>
      <c r="V347" s="11"/>
      <c r="W347" s="160"/>
      <c r="X347" s="265"/>
      <c r="Y347" s="264"/>
      <c r="Z347" s="2"/>
    </row>
    <row r="348" spans="1:26" ht="21" customHeight="1" x14ac:dyDescent="0.35">
      <c r="A348" s="172"/>
      <c r="B348" s="77"/>
      <c r="C348" s="91"/>
      <c r="D348" s="87"/>
      <c r="E348" s="92"/>
      <c r="F348" s="70"/>
      <c r="G348" s="13"/>
      <c r="H348" s="19"/>
      <c r="I348" s="188"/>
      <c r="J348" s="337"/>
      <c r="K348" s="188"/>
      <c r="L348" s="188"/>
      <c r="M348" s="273"/>
      <c r="N348" s="48"/>
      <c r="O348" s="57"/>
      <c r="P348" s="57"/>
      <c r="Q348" s="302"/>
      <c r="R348" s="106"/>
      <c r="S348" s="84"/>
      <c r="T348" s="84"/>
      <c r="U348" s="33"/>
      <c r="V348" s="84"/>
      <c r="W348" s="160"/>
      <c r="X348" s="265"/>
      <c r="Y348" s="264"/>
      <c r="Z348" s="2"/>
    </row>
    <row r="349" spans="1:26" ht="24" customHeight="1" x14ac:dyDescent="0.35">
      <c r="A349" s="355" t="s">
        <v>2675</v>
      </c>
      <c r="B349" s="355" t="s">
        <v>23</v>
      </c>
      <c r="C349" s="356">
        <v>1</v>
      </c>
      <c r="D349" s="357">
        <v>2</v>
      </c>
      <c r="E349" s="358">
        <v>11</v>
      </c>
      <c r="F349" s="359">
        <v>1000</v>
      </c>
      <c r="G349" s="360">
        <v>11</v>
      </c>
      <c r="H349" s="482">
        <v>11</v>
      </c>
      <c r="I349" s="362" t="s">
        <v>2211</v>
      </c>
      <c r="J349" s="363" t="s">
        <v>2332</v>
      </c>
      <c r="K349" s="364"/>
      <c r="L349" s="364"/>
      <c r="M349" s="365"/>
      <c r="N349" s="366" t="s">
        <v>28</v>
      </c>
      <c r="O349" s="368">
        <v>1844542.7200000002</v>
      </c>
      <c r="P349" s="368">
        <v>1796702.4899999995</v>
      </c>
      <c r="Q349" s="368">
        <v>2201749.33</v>
      </c>
      <c r="R349" s="369">
        <v>3361593.16</v>
      </c>
      <c r="S349" s="551"/>
      <c r="T349" s="370">
        <v>2200</v>
      </c>
      <c r="U349" s="371">
        <f t="shared" ref="U349:U361" si="50">V349-T349</f>
        <v>-2200</v>
      </c>
      <c r="V349" s="370"/>
      <c r="W349" s="160"/>
      <c r="X349" s="265" t="str">
        <f t="shared" ref="X349:X373" si="51">G349&amp;"."&amp;H349</f>
        <v>11.11</v>
      </c>
      <c r="Y349" s="264" t="b">
        <f>COUNTIF('Codes SEC'!$B$2:$F$460,X349)&gt;0</f>
        <v>1</v>
      </c>
      <c r="Z349" s="2"/>
    </row>
    <row r="350" spans="1:26" ht="14.15" customHeight="1" x14ac:dyDescent="0.35">
      <c r="A350" s="355" t="s">
        <v>2675</v>
      </c>
      <c r="B350" s="355" t="s">
        <v>23</v>
      </c>
      <c r="C350" s="356">
        <v>1</v>
      </c>
      <c r="D350" s="357">
        <v>2</v>
      </c>
      <c r="E350" s="358">
        <v>11</v>
      </c>
      <c r="F350" s="359">
        <v>1000</v>
      </c>
      <c r="G350" s="360">
        <v>11</v>
      </c>
      <c r="H350" s="482">
        <v>11</v>
      </c>
      <c r="I350" s="362" t="s">
        <v>2211</v>
      </c>
      <c r="J350" s="363" t="s">
        <v>2072</v>
      </c>
      <c r="K350" s="364"/>
      <c r="L350" s="364"/>
      <c r="M350" s="365"/>
      <c r="N350" s="366" t="s">
        <v>68</v>
      </c>
      <c r="O350" s="368">
        <v>548647.19000000006</v>
      </c>
      <c r="P350" s="368">
        <v>2414190.3200000003</v>
      </c>
      <c r="Q350" s="368">
        <v>0</v>
      </c>
      <c r="R350" s="369">
        <v>1968678.27</v>
      </c>
      <c r="S350" s="551"/>
      <c r="T350" s="370">
        <v>800</v>
      </c>
      <c r="U350" s="371">
        <f t="shared" si="50"/>
        <v>-800</v>
      </c>
      <c r="V350" s="370"/>
      <c r="W350" s="160"/>
      <c r="X350" s="265" t="str">
        <f t="shared" si="51"/>
        <v>11.11</v>
      </c>
      <c r="Y350" s="264" t="b">
        <f>COUNTIF('Codes SEC'!$B$2:$F$460,X350)&gt;0</f>
        <v>1</v>
      </c>
      <c r="Z350" s="2"/>
    </row>
    <row r="351" spans="1:26" ht="14.15" customHeight="1" x14ac:dyDescent="0.35">
      <c r="A351" s="355" t="s">
        <v>2675</v>
      </c>
      <c r="B351" s="355" t="s">
        <v>23</v>
      </c>
      <c r="C351" s="356">
        <v>1</v>
      </c>
      <c r="D351" s="357">
        <v>2</v>
      </c>
      <c r="E351" s="358">
        <v>11</v>
      </c>
      <c r="F351" s="359">
        <v>1000</v>
      </c>
      <c r="G351" s="360">
        <v>11</v>
      </c>
      <c r="H351" s="482">
        <v>11</v>
      </c>
      <c r="I351" s="362" t="s">
        <v>2211</v>
      </c>
      <c r="J351" s="363" t="s">
        <v>2073</v>
      </c>
      <c r="K351" s="364"/>
      <c r="L351" s="364"/>
      <c r="M351" s="365"/>
      <c r="N351" s="366" t="s">
        <v>29</v>
      </c>
      <c r="O351" s="368">
        <v>10045604.810000001</v>
      </c>
      <c r="P351" s="368">
        <v>9866440.9500000011</v>
      </c>
      <c r="Q351" s="368">
        <v>9536049.5399999991</v>
      </c>
      <c r="R351" s="369">
        <v>10232459.359999999</v>
      </c>
      <c r="S351" s="551"/>
      <c r="T351" s="370">
        <v>11000</v>
      </c>
      <c r="U351" s="371">
        <f t="shared" si="50"/>
        <v>-11000</v>
      </c>
      <c r="V351" s="370"/>
      <c r="W351" s="160"/>
      <c r="X351" s="265" t="str">
        <f t="shared" si="51"/>
        <v>11.11</v>
      </c>
      <c r="Y351" s="264" t="b">
        <f>COUNTIF('Codes SEC'!$B$2:$F$460,X351)&gt;0</f>
        <v>1</v>
      </c>
      <c r="Z351" s="2"/>
    </row>
    <row r="352" spans="1:26" ht="14.15" customHeight="1" x14ac:dyDescent="0.35">
      <c r="A352" s="355" t="s">
        <v>2675</v>
      </c>
      <c r="B352" s="355" t="s">
        <v>23</v>
      </c>
      <c r="C352" s="356">
        <v>1</v>
      </c>
      <c r="D352" s="357">
        <v>2</v>
      </c>
      <c r="E352" s="358">
        <v>11</v>
      </c>
      <c r="F352" s="359">
        <v>1000</v>
      </c>
      <c r="G352" s="360">
        <v>11</v>
      </c>
      <c r="H352" s="482">
        <v>40</v>
      </c>
      <c r="I352" s="362" t="s">
        <v>2213</v>
      </c>
      <c r="J352" s="363" t="s">
        <v>2074</v>
      </c>
      <c r="K352" s="364"/>
      <c r="L352" s="364"/>
      <c r="M352" s="365"/>
      <c r="N352" s="493" t="s">
        <v>30</v>
      </c>
      <c r="O352" s="368">
        <v>25303.599999999999</v>
      </c>
      <c r="P352" s="368">
        <v>32303.599999999999</v>
      </c>
      <c r="Q352" s="368">
        <v>32409.17</v>
      </c>
      <c r="R352" s="369">
        <v>551.70000000000005</v>
      </c>
      <c r="S352" s="551"/>
      <c r="T352" s="370">
        <v>33</v>
      </c>
      <c r="U352" s="371">
        <f t="shared" si="50"/>
        <v>-33</v>
      </c>
      <c r="V352" s="370"/>
      <c r="W352" s="160"/>
      <c r="X352" s="265" t="str">
        <f t="shared" si="51"/>
        <v>11.40</v>
      </c>
      <c r="Y352" s="264" t="b">
        <f>COUNTIF('Codes SEC'!$B$2:$F$460,X352)&gt;0</f>
        <v>1</v>
      </c>
      <c r="Z352" s="2"/>
    </row>
    <row r="353" spans="1:26" ht="14.5" x14ac:dyDescent="0.35">
      <c r="A353" s="355" t="s">
        <v>2675</v>
      </c>
      <c r="B353" s="355" t="s">
        <v>23</v>
      </c>
      <c r="C353" s="356">
        <v>1</v>
      </c>
      <c r="D353" s="357">
        <v>2</v>
      </c>
      <c r="E353" s="358">
        <v>11</v>
      </c>
      <c r="F353" s="359">
        <v>1000</v>
      </c>
      <c r="G353" s="360">
        <v>12</v>
      </c>
      <c r="H353" s="482">
        <v>11</v>
      </c>
      <c r="I353" s="362" t="s">
        <v>2214</v>
      </c>
      <c r="J353" s="363" t="s">
        <v>2075</v>
      </c>
      <c r="K353" s="364"/>
      <c r="L353" s="364"/>
      <c r="M353" s="365"/>
      <c r="N353" s="493" t="s">
        <v>95</v>
      </c>
      <c r="O353" s="368">
        <v>0</v>
      </c>
      <c r="P353" s="368">
        <v>0</v>
      </c>
      <c r="Q353" s="368">
        <v>0</v>
      </c>
      <c r="R353" s="369">
        <v>300000</v>
      </c>
      <c r="S353" s="551"/>
      <c r="T353" s="370">
        <v>0</v>
      </c>
      <c r="U353" s="371">
        <f t="shared" si="50"/>
        <v>0</v>
      </c>
      <c r="V353" s="370"/>
      <c r="W353" s="160"/>
      <c r="X353" s="265" t="str">
        <f t="shared" si="51"/>
        <v>12.11</v>
      </c>
      <c r="Y353" s="264" t="b">
        <f>COUNTIF('Codes SEC'!$B$2:$F$460,X353)&gt;0</f>
        <v>1</v>
      </c>
      <c r="Z353" s="2"/>
    </row>
    <row r="354" spans="1:26" ht="24" x14ac:dyDescent="0.35">
      <c r="A354" s="355" t="s">
        <v>2675</v>
      </c>
      <c r="B354" s="355" t="s">
        <v>23</v>
      </c>
      <c r="C354" s="356">
        <v>1</v>
      </c>
      <c r="D354" s="357">
        <v>2</v>
      </c>
      <c r="E354" s="358">
        <v>11</v>
      </c>
      <c r="F354" s="359">
        <v>1000</v>
      </c>
      <c r="G354" s="360">
        <v>16</v>
      </c>
      <c r="H354" s="398">
        <v>12</v>
      </c>
      <c r="I354" s="362" t="s">
        <v>2177</v>
      </c>
      <c r="J354" s="399" t="s">
        <v>2095</v>
      </c>
      <c r="K354" s="400"/>
      <c r="L354" s="400"/>
      <c r="M354" s="401"/>
      <c r="N354" s="366" t="s">
        <v>2492</v>
      </c>
      <c r="O354" s="402">
        <v>1682567.5600000005</v>
      </c>
      <c r="P354" s="402">
        <v>549886.95999999985</v>
      </c>
      <c r="Q354" s="402">
        <v>99856.24</v>
      </c>
      <c r="R354" s="403">
        <v>108837.57</v>
      </c>
      <c r="S354" s="553"/>
      <c r="T354" s="370">
        <v>500</v>
      </c>
      <c r="U354" s="404">
        <f t="shared" si="50"/>
        <v>-500</v>
      </c>
      <c r="V354" s="370"/>
      <c r="W354" s="160"/>
      <c r="X354" s="265" t="str">
        <f t="shared" si="51"/>
        <v>16.12</v>
      </c>
      <c r="Y354" s="264" t="b">
        <f>COUNTIF('Codes SEC'!$B$2:$F$460,X354)&gt;0</f>
        <v>1</v>
      </c>
      <c r="Z354" s="2"/>
    </row>
    <row r="355" spans="1:26" ht="14.15" customHeight="1" x14ac:dyDescent="0.35">
      <c r="A355" s="355" t="s">
        <v>2675</v>
      </c>
      <c r="B355" s="355" t="s">
        <v>23</v>
      </c>
      <c r="C355" s="356">
        <v>1</v>
      </c>
      <c r="D355" s="357">
        <v>2</v>
      </c>
      <c r="E355" s="358">
        <v>11</v>
      </c>
      <c r="F355" s="359">
        <v>1000</v>
      </c>
      <c r="G355" s="360">
        <v>16</v>
      </c>
      <c r="H355" s="398">
        <v>12</v>
      </c>
      <c r="I355" s="362" t="s">
        <v>2177</v>
      </c>
      <c r="J355" s="399" t="s">
        <v>2096</v>
      </c>
      <c r="K355" s="400"/>
      <c r="L355" s="400"/>
      <c r="M355" s="401"/>
      <c r="N355" s="366" t="s">
        <v>2493</v>
      </c>
      <c r="O355" s="402">
        <v>149281.13999999998</v>
      </c>
      <c r="P355" s="402">
        <v>292584.40000000002</v>
      </c>
      <c r="Q355" s="402">
        <v>264022.53000000003</v>
      </c>
      <c r="R355" s="403">
        <v>133531.10999999999</v>
      </c>
      <c r="S355" s="553"/>
      <c r="T355" s="370">
        <v>150</v>
      </c>
      <c r="U355" s="404">
        <f t="shared" si="50"/>
        <v>-150</v>
      </c>
      <c r="V355" s="370"/>
      <c r="W355" s="320"/>
      <c r="X355" s="265" t="str">
        <f t="shared" si="51"/>
        <v>16.12</v>
      </c>
      <c r="Y355" s="264" t="b">
        <f>COUNTIF('Codes SEC'!$B$2:$F$460,X355)&gt;0</f>
        <v>1</v>
      </c>
      <c r="Z355" s="2"/>
    </row>
    <row r="356" spans="1:26" ht="14.15" customHeight="1" x14ac:dyDescent="0.35">
      <c r="A356" s="355" t="s">
        <v>2675</v>
      </c>
      <c r="B356" s="355" t="s">
        <v>23</v>
      </c>
      <c r="C356" s="356">
        <v>1</v>
      </c>
      <c r="D356" s="357">
        <v>2</v>
      </c>
      <c r="E356" s="358">
        <v>11</v>
      </c>
      <c r="F356" s="359">
        <v>1000</v>
      </c>
      <c r="G356" s="360">
        <v>16</v>
      </c>
      <c r="H356" s="398">
        <v>12</v>
      </c>
      <c r="I356" s="362" t="s">
        <v>2177</v>
      </c>
      <c r="J356" s="399" t="s">
        <v>2097</v>
      </c>
      <c r="K356" s="400"/>
      <c r="L356" s="400"/>
      <c r="M356" s="401"/>
      <c r="N356" s="366" t="s">
        <v>2491</v>
      </c>
      <c r="O356" s="402">
        <v>0</v>
      </c>
      <c r="P356" s="402">
        <v>373619.16</v>
      </c>
      <c r="Q356" s="402">
        <v>198651.37</v>
      </c>
      <c r="R356" s="403">
        <v>577.67999999999995</v>
      </c>
      <c r="S356" s="553"/>
      <c r="T356" s="370">
        <v>0</v>
      </c>
      <c r="U356" s="404">
        <f t="shared" si="50"/>
        <v>0</v>
      </c>
      <c r="V356" s="370"/>
      <c r="W356" s="160"/>
      <c r="X356" s="265" t="str">
        <f t="shared" si="51"/>
        <v>16.12</v>
      </c>
      <c r="Y356" s="264" t="b">
        <f>COUNTIF('Codes SEC'!$B$2:$F$460,X356)&gt;0</f>
        <v>1</v>
      </c>
      <c r="Z356" s="2"/>
    </row>
    <row r="357" spans="1:26" ht="14.15" customHeight="1" x14ac:dyDescent="0.35">
      <c r="A357" s="355" t="s">
        <v>2675</v>
      </c>
      <c r="B357" s="355" t="s">
        <v>23</v>
      </c>
      <c r="C357" s="356">
        <v>1</v>
      </c>
      <c r="D357" s="357">
        <v>2</v>
      </c>
      <c r="E357" s="358">
        <v>11</v>
      </c>
      <c r="F357" s="359">
        <v>1000</v>
      </c>
      <c r="G357" s="360">
        <v>16</v>
      </c>
      <c r="H357" s="398">
        <v>12</v>
      </c>
      <c r="I357" s="362" t="s">
        <v>2177</v>
      </c>
      <c r="J357" s="399" t="s">
        <v>2098</v>
      </c>
      <c r="K357" s="400"/>
      <c r="L357" s="400"/>
      <c r="M357" s="401"/>
      <c r="N357" s="366" t="s">
        <v>2490</v>
      </c>
      <c r="O357" s="402">
        <v>691561.66</v>
      </c>
      <c r="P357" s="402">
        <v>506524.93999999989</v>
      </c>
      <c r="Q357" s="402">
        <v>760969.32</v>
      </c>
      <c r="R357" s="403">
        <v>788076.54</v>
      </c>
      <c r="S357" s="553"/>
      <c r="T357" s="370">
        <v>230</v>
      </c>
      <c r="U357" s="404">
        <f t="shared" si="50"/>
        <v>-230</v>
      </c>
      <c r="V357" s="370"/>
      <c r="W357" s="160"/>
      <c r="X357" s="265" t="str">
        <f t="shared" si="51"/>
        <v>16.12</v>
      </c>
      <c r="Y357" s="264" t="b">
        <f>COUNTIF('Codes SEC'!$B$2:$F$460,X357)&gt;0</f>
        <v>1</v>
      </c>
      <c r="Z357" s="2"/>
    </row>
    <row r="358" spans="1:26" s="81" customFormat="1" ht="14.15" customHeight="1" x14ac:dyDescent="0.35">
      <c r="A358" s="355" t="s">
        <v>2675</v>
      </c>
      <c r="B358" s="355" t="s">
        <v>23</v>
      </c>
      <c r="C358" s="356">
        <v>1</v>
      </c>
      <c r="D358" s="357">
        <v>2</v>
      </c>
      <c r="E358" s="358">
        <v>11</v>
      </c>
      <c r="F358" s="359">
        <v>1000</v>
      </c>
      <c r="G358" s="360">
        <v>38</v>
      </c>
      <c r="H358" s="398">
        <v>10</v>
      </c>
      <c r="I358" s="362">
        <v>93810000</v>
      </c>
      <c r="J358" s="399" t="s">
        <v>2353</v>
      </c>
      <c r="K358" s="400"/>
      <c r="L358" s="400"/>
      <c r="M358" s="401"/>
      <c r="N358" s="366" t="s">
        <v>2348</v>
      </c>
      <c r="O358" s="402"/>
      <c r="P358" s="402"/>
      <c r="Q358" s="402">
        <v>64074.239999999998</v>
      </c>
      <c r="R358" s="403">
        <v>26487.919999999998</v>
      </c>
      <c r="S358" s="553"/>
      <c r="T358" s="370">
        <v>0</v>
      </c>
      <c r="U358" s="404">
        <f t="shared" si="50"/>
        <v>0</v>
      </c>
      <c r="V358" s="370"/>
      <c r="W358" s="160"/>
      <c r="X358" s="265" t="str">
        <f t="shared" si="51"/>
        <v>38.10</v>
      </c>
      <c r="Y358" s="264" t="b">
        <f>COUNTIF('Codes SEC'!$B$2:$F$460,X358)&gt;0</f>
        <v>1</v>
      </c>
      <c r="Z358" s="2"/>
    </row>
    <row r="359" spans="1:26" s="81" customFormat="1" ht="14.15" customHeight="1" x14ac:dyDescent="0.35">
      <c r="A359" s="355" t="s">
        <v>2675</v>
      </c>
      <c r="B359" s="356" t="s">
        <v>23</v>
      </c>
      <c r="C359" s="356">
        <v>1</v>
      </c>
      <c r="D359" s="357">
        <v>2</v>
      </c>
      <c r="E359" s="358">
        <v>11</v>
      </c>
      <c r="F359" s="359">
        <v>1000</v>
      </c>
      <c r="G359" s="360">
        <v>38</v>
      </c>
      <c r="H359" s="398">
        <v>30</v>
      </c>
      <c r="I359" s="362" t="s">
        <v>2207</v>
      </c>
      <c r="J359" s="547" t="s">
        <v>2307</v>
      </c>
      <c r="K359" s="440"/>
      <c r="L359" s="440"/>
      <c r="M359" s="441"/>
      <c r="N359" s="366" t="s">
        <v>2801</v>
      </c>
      <c r="O359" s="368"/>
      <c r="P359" s="368"/>
      <c r="Q359" s="368">
        <v>123642.51</v>
      </c>
      <c r="R359" s="369">
        <v>125046.91</v>
      </c>
      <c r="S359" s="551"/>
      <c r="T359" s="370">
        <v>60</v>
      </c>
      <c r="U359" s="404">
        <f t="shared" si="50"/>
        <v>-60</v>
      </c>
      <c r="V359" s="370"/>
      <c r="W359" s="160"/>
      <c r="X359" s="265" t="str">
        <f t="shared" si="51"/>
        <v>38.30</v>
      </c>
      <c r="Y359" s="264" t="b">
        <f>COUNTIF('Codes SEC'!$B$2:$F$460,X359)&gt;0</f>
        <v>1</v>
      </c>
      <c r="Z359" s="2"/>
    </row>
    <row r="360" spans="1:26" s="81" customFormat="1" ht="14.15" customHeight="1" x14ac:dyDescent="0.35">
      <c r="A360" s="355" t="s">
        <v>2675</v>
      </c>
      <c r="B360" s="356" t="s">
        <v>23</v>
      </c>
      <c r="C360" s="356">
        <v>1</v>
      </c>
      <c r="D360" s="357">
        <v>2</v>
      </c>
      <c r="E360" s="358">
        <v>12</v>
      </c>
      <c r="F360" s="359">
        <v>1000</v>
      </c>
      <c r="G360" s="360">
        <v>38</v>
      </c>
      <c r="H360" s="398">
        <v>30</v>
      </c>
      <c r="I360" s="362" t="s">
        <v>2207</v>
      </c>
      <c r="J360" s="547" t="s">
        <v>2755</v>
      </c>
      <c r="K360" s="440"/>
      <c r="L360" s="440"/>
      <c r="M360" s="441"/>
      <c r="N360" s="366" t="s">
        <v>2801</v>
      </c>
      <c r="O360" s="402"/>
      <c r="P360" s="402"/>
      <c r="Q360" s="402"/>
      <c r="R360" s="403"/>
      <c r="S360" s="553"/>
      <c r="T360" s="370">
        <v>0</v>
      </c>
      <c r="U360" s="404">
        <f t="shared" si="50"/>
        <v>0</v>
      </c>
      <c r="V360" s="370"/>
      <c r="W360" s="160"/>
      <c r="X360" s="265" t="str">
        <f t="shared" si="51"/>
        <v>38.30</v>
      </c>
      <c r="Y360" s="264" t="b">
        <f>COUNTIF('Codes SEC'!$B$2:$F$460,X360)&gt;0</f>
        <v>1</v>
      </c>
      <c r="Z360" s="2"/>
    </row>
    <row r="361" spans="1:26" ht="14.5" x14ac:dyDescent="0.35">
      <c r="A361" s="408" t="s">
        <v>2675</v>
      </c>
      <c r="B361" s="355" t="s">
        <v>23</v>
      </c>
      <c r="C361" s="356">
        <v>1</v>
      </c>
      <c r="D361" s="357">
        <v>3</v>
      </c>
      <c r="E361" s="358">
        <v>11</v>
      </c>
      <c r="F361" s="359">
        <v>1000</v>
      </c>
      <c r="G361" s="360">
        <v>38</v>
      </c>
      <c r="H361" s="482">
        <v>60</v>
      </c>
      <c r="I361" s="362">
        <v>93860000</v>
      </c>
      <c r="J361" s="363" t="s">
        <v>2363</v>
      </c>
      <c r="K361" s="364"/>
      <c r="L361" s="364"/>
      <c r="M361" s="365"/>
      <c r="N361" s="493" t="s">
        <v>2388</v>
      </c>
      <c r="O361" s="402"/>
      <c r="P361" s="402"/>
      <c r="Q361" s="402">
        <v>3442484.49</v>
      </c>
      <c r="R361" s="403">
        <v>12328503.859999999</v>
      </c>
      <c r="S361" s="553"/>
      <c r="T361" s="370">
        <v>19300</v>
      </c>
      <c r="U361" s="371">
        <f t="shared" si="50"/>
        <v>-19300</v>
      </c>
      <c r="V361" s="370"/>
      <c r="W361" s="160"/>
      <c r="X361" s="265" t="str">
        <f t="shared" si="51"/>
        <v>38.60</v>
      </c>
      <c r="Y361" s="264" t="b">
        <f>COUNTIF('Codes SEC'!$B$2:$F$460,X361)&gt;0</f>
        <v>1</v>
      </c>
      <c r="Z361" s="2"/>
    </row>
    <row r="362" spans="1:26" s="81" customFormat="1" ht="24" x14ac:dyDescent="0.35">
      <c r="A362" s="408"/>
      <c r="B362" s="389" t="s">
        <v>23</v>
      </c>
      <c r="C362" s="390">
        <v>1</v>
      </c>
      <c r="D362" s="391">
        <v>3</v>
      </c>
      <c r="E362" s="392">
        <v>11</v>
      </c>
      <c r="F362" s="393">
        <v>2002</v>
      </c>
      <c r="G362" s="394" t="s">
        <v>93</v>
      </c>
      <c r="H362" s="421" t="s">
        <v>97</v>
      </c>
      <c r="I362" s="396" t="s">
        <v>2176</v>
      </c>
      <c r="J362" s="430" t="s">
        <v>2116</v>
      </c>
      <c r="K362" s="431"/>
      <c r="L362" s="431"/>
      <c r="M362" s="432"/>
      <c r="N362" s="384" t="s">
        <v>2368</v>
      </c>
      <c r="O362" s="386">
        <v>0</v>
      </c>
      <c r="P362" s="386">
        <v>0</v>
      </c>
      <c r="Q362" s="386">
        <v>0</v>
      </c>
      <c r="R362" s="387">
        <v>0</v>
      </c>
      <c r="S362" s="552"/>
      <c r="T362" s="388"/>
      <c r="U362" s="404"/>
      <c r="V362" s="388"/>
      <c r="W362" s="160"/>
      <c r="X362" s="265" t="str">
        <f t="shared" si="51"/>
        <v>16.11</v>
      </c>
      <c r="Y362" s="264" t="b">
        <f>COUNTIF('Codes SEC'!$B$2:$F$460,X362)&gt;0</f>
        <v>1</v>
      </c>
      <c r="Z362" s="2"/>
    </row>
    <row r="363" spans="1:26" s="81" customFormat="1" ht="18.649999999999999" customHeight="1" x14ac:dyDescent="0.35">
      <c r="A363" s="355" t="s">
        <v>2675</v>
      </c>
      <c r="B363" s="355" t="s">
        <v>23</v>
      </c>
      <c r="C363" s="356">
        <v>1</v>
      </c>
      <c r="D363" s="357">
        <v>3</v>
      </c>
      <c r="E363" s="358">
        <v>12</v>
      </c>
      <c r="F363" s="359">
        <v>1000</v>
      </c>
      <c r="G363" s="360">
        <v>16</v>
      </c>
      <c r="H363" s="436">
        <v>11</v>
      </c>
      <c r="I363" s="362" t="s">
        <v>2176</v>
      </c>
      <c r="J363" s="416" t="s">
        <v>1998</v>
      </c>
      <c r="K363" s="424"/>
      <c r="L363" s="424"/>
      <c r="M363" s="425"/>
      <c r="N363" s="366" t="s">
        <v>2495</v>
      </c>
      <c r="O363" s="368">
        <v>31898.639999999999</v>
      </c>
      <c r="P363" s="368">
        <v>33816.18</v>
      </c>
      <c r="Q363" s="368">
        <v>26424.9</v>
      </c>
      <c r="R363" s="369">
        <v>15262.78</v>
      </c>
      <c r="S363" s="551"/>
      <c r="T363" s="370">
        <v>49</v>
      </c>
      <c r="U363" s="371">
        <f t="shared" ref="U363:U373" si="52">V363-T363</f>
        <v>-49</v>
      </c>
      <c r="V363" s="370"/>
      <c r="W363" s="160"/>
      <c r="X363" s="265" t="str">
        <f t="shared" si="51"/>
        <v>16.11</v>
      </c>
      <c r="Y363" s="264" t="b">
        <f>COUNTIF('Codes SEC'!$B$2:$F$460,X363)&gt;0</f>
        <v>1</v>
      </c>
      <c r="Z363" s="2"/>
    </row>
    <row r="364" spans="1:26" s="81" customFormat="1" ht="14.5" x14ac:dyDescent="0.35">
      <c r="A364" s="355" t="s">
        <v>2675</v>
      </c>
      <c r="B364" s="355" t="s">
        <v>23</v>
      </c>
      <c r="C364" s="356">
        <v>1</v>
      </c>
      <c r="D364" s="357">
        <v>3</v>
      </c>
      <c r="E364" s="358" t="s">
        <v>64</v>
      </c>
      <c r="F364" s="443" t="s">
        <v>2351</v>
      </c>
      <c r="G364" s="360">
        <v>11</v>
      </c>
      <c r="H364" s="482">
        <v>11</v>
      </c>
      <c r="I364" s="362" t="s">
        <v>2211</v>
      </c>
      <c r="J364" s="363" t="s">
        <v>2076</v>
      </c>
      <c r="K364" s="364"/>
      <c r="L364" s="364"/>
      <c r="M364" s="365"/>
      <c r="N364" s="493" t="s">
        <v>2802</v>
      </c>
      <c r="O364" s="402">
        <v>78180</v>
      </c>
      <c r="P364" s="402">
        <v>3447773.77</v>
      </c>
      <c r="Q364" s="402">
        <v>2196204.65</v>
      </c>
      <c r="R364" s="403">
        <v>931000</v>
      </c>
      <c r="S364" s="553"/>
      <c r="T364" s="370">
        <v>1800</v>
      </c>
      <c r="U364" s="371">
        <f t="shared" si="52"/>
        <v>-1800</v>
      </c>
      <c r="V364" s="370"/>
      <c r="W364" s="160"/>
      <c r="X364" s="265" t="str">
        <f t="shared" si="51"/>
        <v>11.11</v>
      </c>
      <c r="Y364" s="264" t="b">
        <f>COUNTIF('Codes SEC'!$B$2:$F$460,X364)&gt;0</f>
        <v>1</v>
      </c>
      <c r="Z364" s="2"/>
    </row>
    <row r="365" spans="1:26" ht="14.5" x14ac:dyDescent="0.35">
      <c r="A365" s="408" t="s">
        <v>2675</v>
      </c>
      <c r="B365" s="359" t="s">
        <v>23</v>
      </c>
      <c r="C365" s="356">
        <v>1</v>
      </c>
      <c r="D365" s="357">
        <v>3</v>
      </c>
      <c r="E365" s="442" t="s">
        <v>64</v>
      </c>
      <c r="F365" s="443" t="s">
        <v>2351</v>
      </c>
      <c r="G365" s="360">
        <v>16</v>
      </c>
      <c r="H365" s="494">
        <v>20</v>
      </c>
      <c r="I365" s="362">
        <v>91620000</v>
      </c>
      <c r="J365" s="363" t="s">
        <v>2530</v>
      </c>
      <c r="K365" s="364"/>
      <c r="L365" s="364"/>
      <c r="M365" s="365"/>
      <c r="N365" s="493" t="s">
        <v>2635</v>
      </c>
      <c r="O365" s="368"/>
      <c r="P365" s="368"/>
      <c r="Q365" s="368"/>
      <c r="R365" s="369">
        <v>0</v>
      </c>
      <c r="S365" s="551"/>
      <c r="T365" s="370">
        <v>86</v>
      </c>
      <c r="U365" s="371">
        <f t="shared" si="52"/>
        <v>-86</v>
      </c>
      <c r="V365" s="370"/>
      <c r="W365" s="160"/>
      <c r="X365" s="265" t="str">
        <f t="shared" si="51"/>
        <v>16.20</v>
      </c>
      <c r="Y365" s="264" t="b">
        <f>COUNTIF('Codes SEC'!$B$2:$F$460,X365)&gt;0</f>
        <v>1</v>
      </c>
      <c r="Z365" s="2"/>
    </row>
    <row r="366" spans="1:26" s="81" customFormat="1" ht="14.5" x14ac:dyDescent="0.35">
      <c r="A366" s="355" t="s">
        <v>2675</v>
      </c>
      <c r="B366" s="355" t="s">
        <v>23</v>
      </c>
      <c r="C366" s="356">
        <v>1</v>
      </c>
      <c r="D366" s="357">
        <v>3</v>
      </c>
      <c r="E366" s="442" t="s">
        <v>64</v>
      </c>
      <c r="F366" s="359">
        <v>1000</v>
      </c>
      <c r="G366" s="360">
        <v>46</v>
      </c>
      <c r="H366" s="482">
        <v>60</v>
      </c>
      <c r="I366" s="362">
        <v>94660000</v>
      </c>
      <c r="J366" s="363" t="s">
        <v>2362</v>
      </c>
      <c r="K366" s="364"/>
      <c r="L366" s="364"/>
      <c r="M366" s="365"/>
      <c r="N366" s="495" t="s">
        <v>2494</v>
      </c>
      <c r="O366" s="402"/>
      <c r="P366" s="402"/>
      <c r="Q366" s="402">
        <v>0</v>
      </c>
      <c r="R366" s="403">
        <v>1500000</v>
      </c>
      <c r="S366" s="553"/>
      <c r="T366" s="370">
        <v>3000</v>
      </c>
      <c r="U366" s="371">
        <f t="shared" si="52"/>
        <v>-3000</v>
      </c>
      <c r="V366" s="370"/>
      <c r="W366" s="160"/>
      <c r="X366" s="265" t="str">
        <f t="shared" si="51"/>
        <v>46.60</v>
      </c>
      <c r="Y366" s="264" t="b">
        <f>COUNTIF('Codes SEC'!$B$2:$F$460,X366)&gt;0</f>
        <v>1</v>
      </c>
      <c r="Z366" s="2"/>
    </row>
    <row r="367" spans="1:26" ht="14.5" x14ac:dyDescent="0.35">
      <c r="A367" s="355" t="s">
        <v>2675</v>
      </c>
      <c r="B367" s="355" t="s">
        <v>23</v>
      </c>
      <c r="C367" s="356">
        <v>1</v>
      </c>
      <c r="D367" s="357">
        <v>3</v>
      </c>
      <c r="E367" s="442" t="s">
        <v>64</v>
      </c>
      <c r="F367" s="359">
        <v>1000</v>
      </c>
      <c r="G367" s="360">
        <v>49</v>
      </c>
      <c r="H367" s="361">
        <v>24</v>
      </c>
      <c r="I367" s="362" t="s">
        <v>2215</v>
      </c>
      <c r="J367" s="363" t="s">
        <v>2277</v>
      </c>
      <c r="K367" s="364"/>
      <c r="L367" s="364"/>
      <c r="M367" s="365"/>
      <c r="N367" s="493" t="s">
        <v>2803</v>
      </c>
      <c r="O367" s="496"/>
      <c r="P367" s="496"/>
      <c r="Q367" s="368">
        <v>1638900</v>
      </c>
      <c r="R367" s="369">
        <v>1343794.82</v>
      </c>
      <c r="S367" s="551"/>
      <c r="T367" s="370">
        <v>2000</v>
      </c>
      <c r="U367" s="371">
        <f t="shared" si="52"/>
        <v>-2000</v>
      </c>
      <c r="V367" s="370"/>
      <c r="W367" s="160"/>
      <c r="X367" s="265" t="str">
        <f t="shared" si="51"/>
        <v>49.24</v>
      </c>
      <c r="Y367" s="264" t="b">
        <f>COUNTIF('Codes SEC'!$B$2:$F$460,X367)&gt;0</f>
        <v>1</v>
      </c>
      <c r="Z367" s="2"/>
    </row>
    <row r="368" spans="1:26" ht="13.5" customHeight="1" x14ac:dyDescent="0.35">
      <c r="A368" s="355" t="s">
        <v>2675</v>
      </c>
      <c r="B368" s="356" t="s">
        <v>23</v>
      </c>
      <c r="C368" s="356">
        <v>2</v>
      </c>
      <c r="D368" s="357">
        <v>2</v>
      </c>
      <c r="E368" s="358">
        <v>11</v>
      </c>
      <c r="F368" s="359">
        <v>1000</v>
      </c>
      <c r="G368" s="360">
        <v>76</v>
      </c>
      <c r="H368" s="398">
        <v>12</v>
      </c>
      <c r="I368" s="362" t="s">
        <v>2196</v>
      </c>
      <c r="J368" s="399" t="s">
        <v>2121</v>
      </c>
      <c r="K368" s="400"/>
      <c r="L368" s="400"/>
      <c r="M368" s="401"/>
      <c r="N368" s="366" t="s">
        <v>2488</v>
      </c>
      <c r="O368" s="402">
        <v>501014.73</v>
      </c>
      <c r="P368" s="402">
        <v>386041.53</v>
      </c>
      <c r="Q368" s="402">
        <v>3043677.35</v>
      </c>
      <c r="R368" s="403">
        <v>45171.76</v>
      </c>
      <c r="S368" s="553"/>
      <c r="T368" s="370">
        <v>0</v>
      </c>
      <c r="U368" s="404">
        <f t="shared" si="52"/>
        <v>0</v>
      </c>
      <c r="V368" s="370"/>
      <c r="W368" s="160"/>
      <c r="X368" s="265" t="str">
        <f t="shared" si="51"/>
        <v>76.12</v>
      </c>
      <c r="Y368" s="264" t="b">
        <f>COUNTIF('Codes SEC'!$B$2:$F$460,X368)&gt;0</f>
        <v>1</v>
      </c>
      <c r="Z368" s="2"/>
    </row>
    <row r="369" spans="1:26" ht="14.5" x14ac:dyDescent="0.35">
      <c r="A369" s="355" t="s">
        <v>2675</v>
      </c>
      <c r="B369" s="356" t="s">
        <v>23</v>
      </c>
      <c r="C369" s="356">
        <v>2</v>
      </c>
      <c r="D369" s="357">
        <v>2</v>
      </c>
      <c r="E369" s="358">
        <v>11</v>
      </c>
      <c r="F369" s="359">
        <v>1000</v>
      </c>
      <c r="G369" s="360">
        <v>76</v>
      </c>
      <c r="H369" s="398">
        <v>32</v>
      </c>
      <c r="I369" s="362" t="s">
        <v>2209</v>
      </c>
      <c r="J369" s="399" t="s">
        <v>2122</v>
      </c>
      <c r="K369" s="400"/>
      <c r="L369" s="400"/>
      <c r="M369" s="401"/>
      <c r="N369" s="366" t="s">
        <v>2487</v>
      </c>
      <c r="O369" s="402">
        <v>2045991.5</v>
      </c>
      <c r="P369" s="402">
        <v>4845359.42</v>
      </c>
      <c r="Q369" s="402">
        <v>305000</v>
      </c>
      <c r="R369" s="403">
        <v>1086400</v>
      </c>
      <c r="S369" s="553"/>
      <c r="T369" s="370">
        <v>9973</v>
      </c>
      <c r="U369" s="404">
        <f t="shared" si="52"/>
        <v>-9973</v>
      </c>
      <c r="V369" s="370"/>
      <c r="W369" s="160"/>
      <c r="X369" s="265" t="str">
        <f t="shared" si="51"/>
        <v>76.32</v>
      </c>
      <c r="Y369" s="264" t="b">
        <f>COUNTIF('Codes SEC'!$B$2:$F$460,X369)&gt;0</f>
        <v>1</v>
      </c>
      <c r="Z369" s="2"/>
    </row>
    <row r="370" spans="1:26" ht="17" customHeight="1" x14ac:dyDescent="0.35">
      <c r="A370" s="355" t="s">
        <v>2675</v>
      </c>
      <c r="B370" s="356" t="s">
        <v>23</v>
      </c>
      <c r="C370" s="356">
        <v>2</v>
      </c>
      <c r="D370" s="357">
        <v>2</v>
      </c>
      <c r="E370" s="358">
        <v>11</v>
      </c>
      <c r="F370" s="359">
        <v>1000</v>
      </c>
      <c r="G370" s="360">
        <v>76</v>
      </c>
      <c r="H370" s="398">
        <v>32</v>
      </c>
      <c r="I370" s="362" t="s">
        <v>2209</v>
      </c>
      <c r="J370" s="399" t="s">
        <v>2314</v>
      </c>
      <c r="K370" s="400"/>
      <c r="L370" s="400"/>
      <c r="M370" s="401"/>
      <c r="N370" s="366" t="s">
        <v>2486</v>
      </c>
      <c r="O370" s="368">
        <v>0</v>
      </c>
      <c r="P370" s="368">
        <v>0</v>
      </c>
      <c r="Q370" s="368">
        <v>3095929.42</v>
      </c>
      <c r="R370" s="369">
        <v>130500</v>
      </c>
      <c r="S370" s="551"/>
      <c r="T370" s="370">
        <v>0</v>
      </c>
      <c r="U370" s="404">
        <f t="shared" si="52"/>
        <v>0</v>
      </c>
      <c r="V370" s="370"/>
      <c r="W370" s="160"/>
      <c r="X370" s="265" t="str">
        <f t="shared" si="51"/>
        <v>76.32</v>
      </c>
      <c r="Y370" s="264" t="b">
        <f>COUNTIF('Codes SEC'!$B$2:$F$460,X370)&gt;0</f>
        <v>1</v>
      </c>
      <c r="Z370" s="2"/>
    </row>
    <row r="371" spans="1:26" s="81" customFormat="1" ht="14.5" x14ac:dyDescent="0.35">
      <c r="A371" s="355" t="s">
        <v>2675</v>
      </c>
      <c r="B371" s="356" t="s">
        <v>23</v>
      </c>
      <c r="C371" s="356">
        <v>2</v>
      </c>
      <c r="D371" s="357">
        <v>2</v>
      </c>
      <c r="E371" s="358">
        <v>11</v>
      </c>
      <c r="F371" s="359">
        <v>1000</v>
      </c>
      <c r="G371" s="360">
        <v>77</v>
      </c>
      <c r="H371" s="398">
        <v>10</v>
      </c>
      <c r="I371" s="362">
        <v>97710000</v>
      </c>
      <c r="J371" s="399" t="s">
        <v>2354</v>
      </c>
      <c r="K371" s="400"/>
      <c r="L371" s="400"/>
      <c r="M371" s="401"/>
      <c r="N371" s="366" t="s">
        <v>2485</v>
      </c>
      <c r="O371" s="402"/>
      <c r="P371" s="402"/>
      <c r="Q371" s="402">
        <v>396441.76</v>
      </c>
      <c r="R371" s="403">
        <v>353920.85</v>
      </c>
      <c r="S371" s="553"/>
      <c r="T371" s="370">
        <v>0</v>
      </c>
      <c r="U371" s="404">
        <f t="shared" si="52"/>
        <v>0</v>
      </c>
      <c r="V371" s="370"/>
      <c r="W371" s="160"/>
      <c r="X371" s="265" t="str">
        <f t="shared" si="51"/>
        <v>77.10</v>
      </c>
      <c r="Y371" s="264" t="b">
        <f>COUNTIF('Codes SEC'!$B$2:$F$460,X371)&gt;0</f>
        <v>1</v>
      </c>
      <c r="Z371" s="2"/>
    </row>
    <row r="372" spans="1:26" ht="14.15" customHeight="1" x14ac:dyDescent="0.35">
      <c r="A372" s="355" t="s">
        <v>2675</v>
      </c>
      <c r="B372" s="356" t="s">
        <v>23</v>
      </c>
      <c r="C372" s="356">
        <v>2</v>
      </c>
      <c r="D372" s="357">
        <v>2</v>
      </c>
      <c r="E372" s="358">
        <v>11</v>
      </c>
      <c r="F372" s="359">
        <v>1000</v>
      </c>
      <c r="G372" s="360">
        <v>77</v>
      </c>
      <c r="H372" s="398">
        <v>20</v>
      </c>
      <c r="I372" s="362" t="s">
        <v>2235</v>
      </c>
      <c r="J372" s="399" t="s">
        <v>2315</v>
      </c>
      <c r="K372" s="400"/>
      <c r="L372" s="400"/>
      <c r="M372" s="401"/>
      <c r="N372" s="366" t="s">
        <v>2739</v>
      </c>
      <c r="O372" s="368">
        <v>1018.1600000000001</v>
      </c>
      <c r="P372" s="368">
        <v>440.67</v>
      </c>
      <c r="Q372" s="368">
        <v>0</v>
      </c>
      <c r="R372" s="369">
        <v>0</v>
      </c>
      <c r="S372" s="551"/>
      <c r="T372" s="370">
        <v>0</v>
      </c>
      <c r="U372" s="404">
        <f t="shared" si="52"/>
        <v>0</v>
      </c>
      <c r="V372" s="370"/>
      <c r="W372" s="160"/>
      <c r="X372" s="265" t="str">
        <f t="shared" si="51"/>
        <v>77.20</v>
      </c>
      <c r="Y372" s="264" t="b">
        <f>COUNTIF('Codes SEC'!$B$2:$F$460,X372)&gt;0</f>
        <v>1</v>
      </c>
      <c r="Z372" s="2"/>
    </row>
    <row r="373" spans="1:26" ht="14.5" x14ac:dyDescent="0.35">
      <c r="A373" s="355" t="s">
        <v>2675</v>
      </c>
      <c r="B373" s="356" t="s">
        <v>23</v>
      </c>
      <c r="C373" s="356">
        <v>2</v>
      </c>
      <c r="D373" s="357">
        <v>2</v>
      </c>
      <c r="E373" s="358">
        <v>11</v>
      </c>
      <c r="F373" s="359">
        <v>1000</v>
      </c>
      <c r="G373" s="360">
        <v>77</v>
      </c>
      <c r="H373" s="398">
        <v>20</v>
      </c>
      <c r="I373" s="362" t="s">
        <v>2235</v>
      </c>
      <c r="J373" s="399" t="s">
        <v>2316</v>
      </c>
      <c r="K373" s="400"/>
      <c r="L373" s="400"/>
      <c r="M373" s="401"/>
      <c r="N373" s="366" t="s">
        <v>2484</v>
      </c>
      <c r="O373" s="402">
        <v>345011.23000000004</v>
      </c>
      <c r="P373" s="402">
        <v>323865.02</v>
      </c>
      <c r="Q373" s="402">
        <v>24284.67</v>
      </c>
      <c r="R373" s="403">
        <v>24088.94</v>
      </c>
      <c r="S373" s="553"/>
      <c r="T373" s="370">
        <v>0</v>
      </c>
      <c r="U373" s="404">
        <f t="shared" si="52"/>
        <v>0</v>
      </c>
      <c r="V373" s="370"/>
      <c r="W373" s="160"/>
      <c r="X373" s="265" t="str">
        <f t="shared" si="51"/>
        <v>77.20</v>
      </c>
      <c r="Y373" s="264" t="b">
        <f>COUNTIF('Codes SEC'!$B$2:$F$460,X373)&gt;0</f>
        <v>1</v>
      </c>
      <c r="Z373" s="2"/>
    </row>
    <row r="374" spans="1:26" ht="14.15" customHeight="1" thickBot="1" x14ac:dyDescent="0.4">
      <c r="A374" s="77"/>
      <c r="B374" s="77"/>
      <c r="C374" s="77"/>
      <c r="D374" s="87"/>
      <c r="E374" s="92"/>
      <c r="F374" s="70"/>
      <c r="G374" s="13"/>
      <c r="H374" s="19"/>
      <c r="I374" s="189"/>
      <c r="J374" s="336"/>
      <c r="K374" s="83"/>
      <c r="L374" s="83"/>
      <c r="M374" s="274"/>
      <c r="N374" s="27"/>
      <c r="O374" s="57"/>
      <c r="P374" s="57"/>
      <c r="Q374" s="299"/>
      <c r="R374" s="106"/>
      <c r="S374" s="84"/>
      <c r="T374" s="84"/>
      <c r="U374" s="85"/>
      <c r="V374" s="84"/>
      <c r="W374" s="160"/>
      <c r="X374" s="265"/>
      <c r="Y374" s="264"/>
      <c r="Z374" s="2"/>
    </row>
    <row r="375" spans="1:26" ht="14.15" customHeight="1" x14ac:dyDescent="0.35">
      <c r="A375" s="77"/>
      <c r="B375" s="77"/>
      <c r="C375" s="91"/>
      <c r="D375" s="87"/>
      <c r="E375" s="92"/>
      <c r="F375" s="70"/>
      <c r="G375" s="13"/>
      <c r="H375" s="99"/>
      <c r="I375" s="189"/>
      <c r="J375" s="336"/>
      <c r="K375" s="83"/>
      <c r="L375" s="83"/>
      <c r="M375" s="274"/>
      <c r="N375" s="14" t="s">
        <v>26</v>
      </c>
      <c r="O375" s="174">
        <f t="shared" ref="O375:V375" si="53">SUM(O349:O373)</f>
        <v>17990622.940000005</v>
      </c>
      <c r="P375" s="174">
        <f t="shared" si="53"/>
        <v>24869549.41</v>
      </c>
      <c r="Q375" s="558">
        <f t="shared" si="53"/>
        <v>27450771.490000006</v>
      </c>
      <c r="R375" s="174">
        <f t="shared" si="53"/>
        <v>34804483.229999997</v>
      </c>
      <c r="S375" s="174">
        <f t="shared" ref="S375" si="54">SUM(S349:S373)</f>
        <v>0</v>
      </c>
      <c r="T375" s="283">
        <f t="shared" si="53"/>
        <v>51181</v>
      </c>
      <c r="U375" s="313">
        <f t="shared" si="53"/>
        <v>-51181</v>
      </c>
      <c r="V375" s="314">
        <f t="shared" si="53"/>
        <v>0</v>
      </c>
      <c r="W375" s="160"/>
      <c r="X375" s="265"/>
      <c r="Y375" s="264"/>
      <c r="Z375" s="2"/>
    </row>
    <row r="376" spans="1:26" ht="14.15" customHeight="1" x14ac:dyDescent="0.35">
      <c r="A376" s="77"/>
      <c r="B376" s="77"/>
      <c r="C376" s="91"/>
      <c r="D376" s="87"/>
      <c r="E376" s="92"/>
      <c r="F376" s="70"/>
      <c r="G376" s="13"/>
      <c r="H376" s="99"/>
      <c r="I376" s="189"/>
      <c r="J376" s="336"/>
      <c r="K376" s="83"/>
      <c r="L376" s="83"/>
      <c r="M376" s="274"/>
      <c r="N376" s="14" t="s">
        <v>0</v>
      </c>
      <c r="O376" s="176">
        <f t="shared" ref="O376:R376" si="55">O362</f>
        <v>0</v>
      </c>
      <c r="P376" s="176">
        <f t="shared" si="55"/>
        <v>0</v>
      </c>
      <c r="Q376" s="303">
        <f t="shared" si="55"/>
        <v>0</v>
      </c>
      <c r="R376" s="176">
        <f t="shared" si="55"/>
        <v>0</v>
      </c>
      <c r="S376" s="176">
        <f t="shared" ref="S376" si="56">S362</f>
        <v>0</v>
      </c>
      <c r="T376" s="44">
        <f>T362</f>
        <v>0</v>
      </c>
      <c r="U376" s="35">
        <f t="shared" ref="U376:V376" si="57">U362</f>
        <v>0</v>
      </c>
      <c r="V376" s="44">
        <f t="shared" si="57"/>
        <v>0</v>
      </c>
      <c r="W376" s="160"/>
      <c r="X376" s="265"/>
      <c r="Y376" s="264"/>
      <c r="Z376" s="2"/>
    </row>
    <row r="377" spans="1:26" ht="14.15" customHeight="1" x14ac:dyDescent="0.35">
      <c r="A377" s="77"/>
      <c r="B377" s="77"/>
      <c r="C377" s="91"/>
      <c r="D377" s="87"/>
      <c r="E377" s="92"/>
      <c r="F377" s="70"/>
      <c r="G377" s="13"/>
      <c r="H377" s="99"/>
      <c r="I377" s="189"/>
      <c r="J377" s="336"/>
      <c r="K377" s="83"/>
      <c r="L377" s="83"/>
      <c r="M377" s="274"/>
      <c r="N377" s="14" t="s">
        <v>27</v>
      </c>
      <c r="O377" s="176">
        <f t="shared" ref="O377:V377" si="58">O375-O376</f>
        <v>17990622.940000005</v>
      </c>
      <c r="P377" s="176">
        <f t="shared" si="58"/>
        <v>24869549.41</v>
      </c>
      <c r="Q377" s="303">
        <f t="shared" si="58"/>
        <v>27450771.490000006</v>
      </c>
      <c r="R377" s="176">
        <f t="shared" ref="R377:S377" si="59">R375-R376</f>
        <v>34804483.229999997</v>
      </c>
      <c r="S377" s="176">
        <f t="shared" si="59"/>
        <v>0</v>
      </c>
      <c r="T377" s="44">
        <f t="shared" si="58"/>
        <v>51181</v>
      </c>
      <c r="U377" s="34">
        <f t="shared" si="58"/>
        <v>-51181</v>
      </c>
      <c r="V377" s="46">
        <f t="shared" si="58"/>
        <v>0</v>
      </c>
      <c r="W377" s="160"/>
      <c r="X377" s="265"/>
      <c r="Y377" s="264"/>
      <c r="Z377" s="2"/>
    </row>
    <row r="378" spans="1:26" ht="15" thickBot="1" x14ac:dyDescent="0.4">
      <c r="A378" s="78"/>
      <c r="B378" s="78"/>
      <c r="C378" s="93"/>
      <c r="D378" s="8"/>
      <c r="E378" s="94"/>
      <c r="F378" s="51"/>
      <c r="G378" s="15"/>
      <c r="H378" s="100"/>
      <c r="I378" s="190"/>
      <c r="J378" s="335"/>
      <c r="K378" s="9"/>
      <c r="L378" s="9"/>
      <c r="M378" s="275"/>
      <c r="N378" s="16"/>
      <c r="O378" s="177"/>
      <c r="P378" s="177"/>
      <c r="Q378" s="103"/>
      <c r="R378" s="177"/>
      <c r="S378" s="180"/>
      <c r="T378" s="11"/>
      <c r="U378" s="36"/>
      <c r="V378" s="11"/>
      <c r="W378" s="160"/>
      <c r="X378" s="265"/>
      <c r="Y378" s="264"/>
      <c r="Z378" s="2"/>
    </row>
    <row r="379" spans="1:26" ht="18" customHeight="1" x14ac:dyDescent="0.35">
      <c r="A379" s="79"/>
      <c r="B379" s="77"/>
      <c r="C379" s="91"/>
      <c r="D379" s="87"/>
      <c r="E379" s="92"/>
      <c r="F379" s="70"/>
      <c r="G379" s="13"/>
      <c r="H379" s="83"/>
      <c r="I379" s="188"/>
      <c r="J379" s="336"/>
      <c r="K379" s="189"/>
      <c r="L379" s="189"/>
      <c r="M379" s="271"/>
      <c r="N379" s="7"/>
      <c r="O379" s="60"/>
      <c r="P379" s="60"/>
      <c r="Q379" s="304"/>
      <c r="R379" s="60"/>
      <c r="S379" s="557"/>
      <c r="T379" s="67"/>
      <c r="U379" s="38"/>
      <c r="V379" s="67"/>
      <c r="W379" s="161"/>
      <c r="X379" s="265"/>
      <c r="Y379" s="264"/>
      <c r="Z379" s="2"/>
    </row>
    <row r="380" spans="1:26" s="81" customFormat="1" ht="14.5" x14ac:dyDescent="0.35">
      <c r="A380" s="355" t="s">
        <v>2676</v>
      </c>
      <c r="B380" s="355"/>
      <c r="C380" s="356">
        <v>1</v>
      </c>
      <c r="D380" s="357">
        <v>3</v>
      </c>
      <c r="E380" s="442" t="s">
        <v>64</v>
      </c>
      <c r="F380" s="443" t="s">
        <v>2351</v>
      </c>
      <c r="G380" s="360">
        <v>46</v>
      </c>
      <c r="H380" s="482">
        <v>40</v>
      </c>
      <c r="I380" s="362" t="s">
        <v>2180</v>
      </c>
      <c r="J380" s="363" t="s">
        <v>2077</v>
      </c>
      <c r="K380" s="364"/>
      <c r="L380" s="364"/>
      <c r="M380" s="365"/>
      <c r="N380" s="493" t="s">
        <v>1919</v>
      </c>
      <c r="O380" s="368"/>
      <c r="P380" s="368"/>
      <c r="Q380" s="368">
        <v>18000000</v>
      </c>
      <c r="R380" s="368">
        <v>0</v>
      </c>
      <c r="S380" s="369"/>
      <c r="T380" s="370">
        <v>4361</v>
      </c>
      <c r="U380" s="371">
        <f>V380-T380</f>
        <v>-4361</v>
      </c>
      <c r="V380" s="370"/>
      <c r="W380" s="160"/>
      <c r="X380" s="265" t="str">
        <f>G380&amp;"."&amp;H380</f>
        <v>46.40</v>
      </c>
      <c r="Y380" s="264" t="b">
        <f>COUNTIF('Codes SEC'!$B$2:$F$460,X380)&gt;0</f>
        <v>1</v>
      </c>
      <c r="Z380" s="2"/>
    </row>
    <row r="381" spans="1:26" s="81" customFormat="1" ht="14.5" x14ac:dyDescent="0.35">
      <c r="A381" s="355" t="s">
        <v>2676</v>
      </c>
      <c r="B381" s="355" t="s">
        <v>71</v>
      </c>
      <c r="C381" s="356">
        <v>1</v>
      </c>
      <c r="D381" s="357">
        <v>3</v>
      </c>
      <c r="E381" s="442" t="s">
        <v>93</v>
      </c>
      <c r="F381" s="443" t="s">
        <v>2351</v>
      </c>
      <c r="G381" s="360">
        <v>46</v>
      </c>
      <c r="H381" s="482">
        <v>30</v>
      </c>
      <c r="I381" s="362" t="s">
        <v>2216</v>
      </c>
      <c r="J381" s="363" t="s">
        <v>2278</v>
      </c>
      <c r="K381" s="364"/>
      <c r="L381" s="364"/>
      <c r="M381" s="365"/>
      <c r="N381" s="366" t="s">
        <v>1920</v>
      </c>
      <c r="O381" s="368"/>
      <c r="P381" s="368"/>
      <c r="Q381" s="368">
        <v>17300000</v>
      </c>
      <c r="R381" s="368">
        <v>0</v>
      </c>
      <c r="S381" s="369"/>
      <c r="T381" s="370">
        <v>3000</v>
      </c>
      <c r="U381" s="371">
        <f>V381-T381</f>
        <v>-3000</v>
      </c>
      <c r="V381" s="370"/>
      <c r="W381" s="160"/>
      <c r="X381" s="265" t="str">
        <f>G381&amp;"."&amp;H381</f>
        <v>46.30</v>
      </c>
      <c r="Y381" s="264" t="b">
        <f>COUNTIF('Codes SEC'!$B$2:$F$460,X381)&gt;0</f>
        <v>1</v>
      </c>
      <c r="Z381" s="2"/>
    </row>
    <row r="382" spans="1:26" ht="14.15" customHeight="1" thickBot="1" x14ac:dyDescent="0.4">
      <c r="A382" s="77"/>
      <c r="B382" s="77"/>
      <c r="C382" s="91"/>
      <c r="D382" s="87"/>
      <c r="E382" s="92"/>
      <c r="F382" s="70"/>
      <c r="G382" s="13"/>
      <c r="H382" s="6"/>
      <c r="I382" s="189"/>
      <c r="J382" s="336"/>
      <c r="K382" s="189"/>
      <c r="L382" s="189"/>
      <c r="M382" s="271"/>
      <c r="N382" s="5"/>
      <c r="O382" s="71"/>
      <c r="P382" s="71"/>
      <c r="Q382" s="25"/>
      <c r="R382" s="71"/>
      <c r="S382" s="113"/>
      <c r="T382" s="67"/>
      <c r="U382" s="69"/>
      <c r="V382" s="67"/>
      <c r="W382" s="160"/>
      <c r="X382" s="265"/>
      <c r="Y382" s="264"/>
      <c r="Z382" s="2"/>
    </row>
    <row r="383" spans="1:26" ht="14.15" customHeight="1" x14ac:dyDescent="0.35">
      <c r="A383" s="77"/>
      <c r="B383" s="77"/>
      <c r="C383" s="91"/>
      <c r="D383" s="87"/>
      <c r="E383" s="92"/>
      <c r="F383" s="70"/>
      <c r="G383" s="13"/>
      <c r="H383" s="83"/>
      <c r="I383" s="189"/>
      <c r="J383" s="336"/>
      <c r="K383" s="189"/>
      <c r="L383" s="189"/>
      <c r="M383" s="271"/>
      <c r="N383" s="7" t="s">
        <v>26</v>
      </c>
      <c r="O383" s="174">
        <f t="shared" ref="O383:V383" si="60">SUM(O380:O381)</f>
        <v>0</v>
      </c>
      <c r="P383" s="174">
        <f t="shared" si="60"/>
        <v>0</v>
      </c>
      <c r="Q383" s="174">
        <f t="shared" si="60"/>
        <v>35300000</v>
      </c>
      <c r="R383" s="174">
        <f t="shared" si="60"/>
        <v>0</v>
      </c>
      <c r="S383" s="174">
        <f t="shared" ref="S383" si="61">SUM(S380:S381)</f>
        <v>0</v>
      </c>
      <c r="T383" s="283">
        <f>SUM(T380:T381)</f>
        <v>7361</v>
      </c>
      <c r="U383" s="40">
        <f t="shared" si="60"/>
        <v>-7361</v>
      </c>
      <c r="V383" s="45">
        <f t="shared" si="60"/>
        <v>0</v>
      </c>
      <c r="W383" s="160"/>
      <c r="X383" s="265"/>
      <c r="Y383" s="264"/>
      <c r="Z383" s="2"/>
    </row>
    <row r="384" spans="1:26" ht="14.15" customHeight="1" x14ac:dyDescent="0.35">
      <c r="A384" s="77"/>
      <c r="B384" s="77"/>
      <c r="C384" s="91"/>
      <c r="D384" s="87"/>
      <c r="E384" s="92"/>
      <c r="F384" s="70"/>
      <c r="G384" s="13"/>
      <c r="H384" s="83"/>
      <c r="I384" s="189"/>
      <c r="J384" s="336"/>
      <c r="K384" s="189"/>
      <c r="L384" s="189"/>
      <c r="M384" s="271"/>
      <c r="N384" s="7" t="s">
        <v>0</v>
      </c>
      <c r="O384" s="175">
        <v>0</v>
      </c>
      <c r="P384" s="178">
        <v>0</v>
      </c>
      <c r="Q384" s="170">
        <v>0</v>
      </c>
      <c r="R384" s="108">
        <v>0</v>
      </c>
      <c r="S384" s="108">
        <v>1</v>
      </c>
      <c r="T384" s="44">
        <v>0</v>
      </c>
      <c r="U384" s="35">
        <v>0</v>
      </c>
      <c r="V384" s="44">
        <v>0</v>
      </c>
      <c r="W384" s="160"/>
      <c r="X384" s="265"/>
      <c r="Y384" s="264"/>
      <c r="Z384" s="2"/>
    </row>
    <row r="385" spans="1:26" ht="14.15" customHeight="1" x14ac:dyDescent="0.35">
      <c r="A385" s="77"/>
      <c r="B385" s="77"/>
      <c r="C385" s="91"/>
      <c r="D385" s="87"/>
      <c r="E385" s="92"/>
      <c r="F385" s="70"/>
      <c r="G385" s="13"/>
      <c r="H385" s="83"/>
      <c r="I385" s="189"/>
      <c r="J385" s="336"/>
      <c r="K385" s="189"/>
      <c r="L385" s="189"/>
      <c r="M385" s="271"/>
      <c r="N385" s="7" t="s">
        <v>27</v>
      </c>
      <c r="O385" s="176">
        <f t="shared" ref="O385:V385" si="62">O383-O384</f>
        <v>0</v>
      </c>
      <c r="P385" s="179">
        <f t="shared" si="62"/>
        <v>0</v>
      </c>
      <c r="Q385" s="168">
        <f t="shared" si="62"/>
        <v>35300000</v>
      </c>
      <c r="R385" s="109">
        <f t="shared" ref="R385:S385" si="63">R383-R384</f>
        <v>0</v>
      </c>
      <c r="S385" s="109">
        <f t="shared" si="63"/>
        <v>-1</v>
      </c>
      <c r="T385" s="44">
        <f t="shared" si="62"/>
        <v>7361</v>
      </c>
      <c r="U385" s="34">
        <f t="shared" si="62"/>
        <v>-7361</v>
      </c>
      <c r="V385" s="46">
        <f t="shared" si="62"/>
        <v>0</v>
      </c>
      <c r="W385" s="160"/>
      <c r="X385" s="265"/>
      <c r="Y385" s="264"/>
      <c r="Z385" s="2"/>
    </row>
    <row r="386" spans="1:26" ht="14.15" customHeight="1" thickBot="1" x14ac:dyDescent="0.4">
      <c r="A386" s="78"/>
      <c r="B386" s="78"/>
      <c r="C386" s="93"/>
      <c r="D386" s="8"/>
      <c r="E386" s="94"/>
      <c r="F386" s="51"/>
      <c r="G386" s="15"/>
      <c r="H386" s="9"/>
      <c r="I386" s="190"/>
      <c r="J386" s="335"/>
      <c r="K386" s="190"/>
      <c r="L386" s="190"/>
      <c r="M386" s="272"/>
      <c r="N386" s="10"/>
      <c r="O386" s="177"/>
      <c r="P386" s="180"/>
      <c r="Q386" s="103"/>
      <c r="R386" s="110"/>
      <c r="S386" s="180"/>
      <c r="T386" s="11"/>
      <c r="U386" s="36"/>
      <c r="V386" s="11"/>
      <c r="W386" s="160"/>
      <c r="X386" s="265"/>
      <c r="Y386" s="264"/>
      <c r="Z386" s="2"/>
    </row>
    <row r="387" spans="1:26" ht="42" customHeight="1" x14ac:dyDescent="0.35">
      <c r="A387" s="77"/>
      <c r="B387" s="77"/>
      <c r="C387" s="91"/>
      <c r="D387" s="87"/>
      <c r="E387" s="92"/>
      <c r="F387" s="70"/>
      <c r="G387" s="80"/>
      <c r="H387" s="83"/>
      <c r="I387" s="188"/>
      <c r="J387" s="336"/>
      <c r="K387" s="189"/>
      <c r="L387" s="189"/>
      <c r="M387" s="271"/>
      <c r="N387" s="5"/>
      <c r="O387" s="167"/>
      <c r="P387" s="167"/>
      <c r="Q387" s="305"/>
      <c r="R387" s="167"/>
      <c r="S387" s="556"/>
      <c r="T387" s="67"/>
      <c r="U387" s="37"/>
      <c r="V387" s="67"/>
      <c r="W387" s="161"/>
      <c r="X387" s="265"/>
      <c r="Y387" s="264"/>
      <c r="Z387" s="2"/>
    </row>
    <row r="388" spans="1:26" s="81" customFormat="1" ht="60" x14ac:dyDescent="0.35">
      <c r="A388" s="341" t="s">
        <v>2674</v>
      </c>
      <c r="B388" s="342" t="s">
        <v>73</v>
      </c>
      <c r="C388" s="343">
        <v>1</v>
      </c>
      <c r="D388" s="344">
        <v>3</v>
      </c>
      <c r="E388" s="345">
        <v>15</v>
      </c>
      <c r="F388" s="346">
        <v>2018</v>
      </c>
      <c r="G388" s="347">
        <v>38</v>
      </c>
      <c r="H388" s="497">
        <v>10</v>
      </c>
      <c r="I388" s="349" t="s">
        <v>2186</v>
      </c>
      <c r="J388" s="350" t="s">
        <v>2059</v>
      </c>
      <c r="K388" s="351"/>
      <c r="L388" s="351"/>
      <c r="M388" s="352"/>
      <c r="N388" s="464" t="s">
        <v>1934</v>
      </c>
      <c r="O388" s="498">
        <v>107217655.38</v>
      </c>
      <c r="P388" s="498">
        <v>7544804</v>
      </c>
      <c r="Q388" s="498">
        <v>0</v>
      </c>
      <c r="R388" s="498">
        <v>387931669.54000002</v>
      </c>
      <c r="S388" s="499"/>
      <c r="T388" s="467">
        <v>200000</v>
      </c>
      <c r="U388" s="462">
        <f t="shared" ref="U388:U404" si="64">V388-T388</f>
        <v>-200000</v>
      </c>
      <c r="V388" s="467"/>
      <c r="W388" s="161"/>
      <c r="X388" s="265" t="str">
        <f t="shared" ref="X388:X394" si="65">G388&amp;"."&amp;H388</f>
        <v>38.10</v>
      </c>
      <c r="Y388" s="264" t="b">
        <f>COUNTIF('Codes SEC'!$B$2:$F$460,X388)&gt;0</f>
        <v>1</v>
      </c>
      <c r="Z388" s="2"/>
    </row>
    <row r="389" spans="1:26" ht="14.5" x14ac:dyDescent="0.35">
      <c r="A389" s="341" t="s">
        <v>2674</v>
      </c>
      <c r="B389" s="341" t="s">
        <v>73</v>
      </c>
      <c r="C389" s="448">
        <v>1</v>
      </c>
      <c r="D389" s="449">
        <v>3</v>
      </c>
      <c r="E389" s="450">
        <v>15</v>
      </c>
      <c r="F389" s="451">
        <v>1000</v>
      </c>
      <c r="G389" s="452">
        <v>46</v>
      </c>
      <c r="H389" s="453">
        <v>30</v>
      </c>
      <c r="I389" s="454">
        <v>94630000</v>
      </c>
      <c r="J389" s="455" t="s">
        <v>2595</v>
      </c>
      <c r="K389" s="456"/>
      <c r="L389" s="456"/>
      <c r="M389" s="457"/>
      <c r="N389" s="458" t="s">
        <v>2631</v>
      </c>
      <c r="O389" s="500"/>
      <c r="P389" s="500"/>
      <c r="Q389" s="500"/>
      <c r="R389" s="500">
        <v>0</v>
      </c>
      <c r="S389" s="501"/>
      <c r="T389" s="502">
        <v>0</v>
      </c>
      <c r="U389" s="462">
        <f t="shared" si="64"/>
        <v>0</v>
      </c>
      <c r="V389" s="502"/>
      <c r="W389" s="160"/>
      <c r="X389" s="265" t="str">
        <f t="shared" si="65"/>
        <v>46.30</v>
      </c>
      <c r="Y389" s="264" t="b">
        <f>COUNTIF('Codes SEC'!$B$2:$F$460,X389)&gt;0</f>
        <v>1</v>
      </c>
      <c r="Z389" s="2"/>
    </row>
    <row r="390" spans="1:26" s="81" customFormat="1" ht="24" x14ac:dyDescent="0.35">
      <c r="A390" s="341" t="s">
        <v>2674</v>
      </c>
      <c r="B390" s="341" t="s">
        <v>74</v>
      </c>
      <c r="C390" s="448">
        <v>1</v>
      </c>
      <c r="D390" s="449">
        <v>3</v>
      </c>
      <c r="E390" s="450">
        <v>16</v>
      </c>
      <c r="F390" s="451">
        <v>1000</v>
      </c>
      <c r="G390" s="452">
        <v>26</v>
      </c>
      <c r="H390" s="453">
        <v>10</v>
      </c>
      <c r="I390" s="454" t="s">
        <v>2190</v>
      </c>
      <c r="J390" s="455" t="s">
        <v>2060</v>
      </c>
      <c r="K390" s="456"/>
      <c r="L390" s="456"/>
      <c r="M390" s="457"/>
      <c r="N390" s="458" t="s">
        <v>31</v>
      </c>
      <c r="O390" s="459">
        <v>0</v>
      </c>
      <c r="P390" s="459">
        <v>0</v>
      </c>
      <c r="Q390" s="459">
        <v>26617.39</v>
      </c>
      <c r="R390" s="459">
        <v>0</v>
      </c>
      <c r="S390" s="460"/>
      <c r="T390" s="461">
        <v>0</v>
      </c>
      <c r="U390" s="462">
        <f t="shared" si="64"/>
        <v>0</v>
      </c>
      <c r="V390" s="461"/>
      <c r="W390" s="160"/>
      <c r="X390" s="265" t="str">
        <f t="shared" si="65"/>
        <v>26.10</v>
      </c>
      <c r="Y390" s="264" t="b">
        <f>COUNTIF('Codes SEC'!$B$2:$F$460,X390)&gt;0</f>
        <v>1</v>
      </c>
      <c r="Z390" s="2"/>
    </row>
    <row r="391" spans="1:26" ht="14.5" x14ac:dyDescent="0.35">
      <c r="A391" s="341" t="s">
        <v>2674</v>
      </c>
      <c r="B391" s="341" t="s">
        <v>74</v>
      </c>
      <c r="C391" s="448">
        <v>1</v>
      </c>
      <c r="D391" s="449">
        <v>3</v>
      </c>
      <c r="E391" s="450">
        <v>16</v>
      </c>
      <c r="F391" s="451">
        <v>1000</v>
      </c>
      <c r="G391" s="452">
        <v>26</v>
      </c>
      <c r="H391" s="503">
        <v>10</v>
      </c>
      <c r="I391" s="454" t="s">
        <v>2190</v>
      </c>
      <c r="J391" s="504" t="s">
        <v>2361</v>
      </c>
      <c r="K391" s="505"/>
      <c r="L391" s="505"/>
      <c r="M391" s="506"/>
      <c r="N391" s="458" t="s">
        <v>32</v>
      </c>
      <c r="O391" s="459">
        <v>264142.23</v>
      </c>
      <c r="P391" s="459">
        <v>0</v>
      </c>
      <c r="Q391" s="459">
        <v>182997.99</v>
      </c>
      <c r="R391" s="459">
        <v>187272.06</v>
      </c>
      <c r="S391" s="460"/>
      <c r="T391" s="461">
        <v>200</v>
      </c>
      <c r="U391" s="462">
        <f t="shared" si="64"/>
        <v>-200</v>
      </c>
      <c r="V391" s="461"/>
      <c r="W391" s="160"/>
      <c r="X391" s="265" t="str">
        <f t="shared" si="65"/>
        <v>26.10</v>
      </c>
      <c r="Y391" s="264" t="b">
        <f>COUNTIF('Codes SEC'!$B$2:$F$460,X391)&gt;0</f>
        <v>1</v>
      </c>
      <c r="Z391" s="2"/>
    </row>
    <row r="392" spans="1:26" ht="14.5" x14ac:dyDescent="0.35">
      <c r="A392" s="341" t="s">
        <v>2674</v>
      </c>
      <c r="B392" s="341" t="s">
        <v>74</v>
      </c>
      <c r="C392" s="448">
        <v>1</v>
      </c>
      <c r="D392" s="449">
        <v>3</v>
      </c>
      <c r="E392" s="450">
        <v>16</v>
      </c>
      <c r="F392" s="451">
        <v>1000</v>
      </c>
      <c r="G392" s="452">
        <v>28</v>
      </c>
      <c r="H392" s="503">
        <v>20</v>
      </c>
      <c r="I392" s="454" t="s">
        <v>2191</v>
      </c>
      <c r="J392" s="504" t="s">
        <v>1974</v>
      </c>
      <c r="K392" s="505"/>
      <c r="L392" s="505"/>
      <c r="M392" s="506"/>
      <c r="N392" s="458" t="s">
        <v>2740</v>
      </c>
      <c r="O392" s="459">
        <v>0</v>
      </c>
      <c r="P392" s="459">
        <v>0</v>
      </c>
      <c r="Q392" s="459">
        <v>0</v>
      </c>
      <c r="R392" s="459">
        <v>0</v>
      </c>
      <c r="S392" s="460"/>
      <c r="T392" s="461">
        <v>0</v>
      </c>
      <c r="U392" s="462">
        <f t="shared" si="64"/>
        <v>0</v>
      </c>
      <c r="V392" s="461"/>
      <c r="W392" s="160"/>
      <c r="X392" s="265" t="str">
        <f t="shared" si="65"/>
        <v>28.20</v>
      </c>
      <c r="Y392" s="264" t="b">
        <f>COUNTIF('Codes SEC'!$B$2:$F$460,X392)&gt;0</f>
        <v>1</v>
      </c>
      <c r="Z392" s="2"/>
    </row>
    <row r="393" spans="1:26" ht="24" customHeight="1" x14ac:dyDescent="0.35">
      <c r="A393" s="341" t="s">
        <v>2674</v>
      </c>
      <c r="B393" s="342" t="s">
        <v>74</v>
      </c>
      <c r="C393" s="343">
        <v>1</v>
      </c>
      <c r="D393" s="344">
        <v>3</v>
      </c>
      <c r="E393" s="345">
        <v>16</v>
      </c>
      <c r="F393" s="346">
        <v>2025</v>
      </c>
      <c r="G393" s="347">
        <v>31</v>
      </c>
      <c r="H393" s="497">
        <v>32</v>
      </c>
      <c r="I393" s="349" t="s">
        <v>2188</v>
      </c>
      <c r="J393" s="350" t="s">
        <v>2063</v>
      </c>
      <c r="K393" s="351"/>
      <c r="L393" s="351"/>
      <c r="M393" s="352"/>
      <c r="N393" s="468" t="s">
        <v>2633</v>
      </c>
      <c r="O393" s="465"/>
      <c r="P393" s="465"/>
      <c r="Q393" s="465">
        <v>13856629.529999999</v>
      </c>
      <c r="R393" s="465">
        <v>2710216.98</v>
      </c>
      <c r="S393" s="466"/>
      <c r="T393" s="467">
        <v>0</v>
      </c>
      <c r="U393" s="462">
        <f t="shared" si="64"/>
        <v>0</v>
      </c>
      <c r="V393" s="467"/>
      <c r="W393" s="160"/>
      <c r="X393" s="265" t="str">
        <f t="shared" si="65"/>
        <v>31.32</v>
      </c>
      <c r="Y393" s="264" t="b">
        <f>COUNTIF('Codes SEC'!$B$2:$F$460,X393)&gt;0</f>
        <v>1</v>
      </c>
      <c r="Z393" s="2"/>
    </row>
    <row r="394" spans="1:26" s="81" customFormat="1" ht="65" customHeight="1" x14ac:dyDescent="0.35">
      <c r="A394" s="341" t="s">
        <v>2674</v>
      </c>
      <c r="B394" s="341" t="s">
        <v>74</v>
      </c>
      <c r="C394" s="448">
        <v>1</v>
      </c>
      <c r="D394" s="449">
        <v>3</v>
      </c>
      <c r="E394" s="450">
        <v>16</v>
      </c>
      <c r="F394" s="451">
        <v>1000</v>
      </c>
      <c r="G394" s="452">
        <v>32</v>
      </c>
      <c r="H394" s="503">
        <v>0</v>
      </c>
      <c r="I394" s="454" t="s">
        <v>2219</v>
      </c>
      <c r="J394" s="504" t="s">
        <v>1976</v>
      </c>
      <c r="K394" s="505"/>
      <c r="L394" s="505"/>
      <c r="M394" s="506"/>
      <c r="N394" s="458" t="s">
        <v>1912</v>
      </c>
      <c r="O394" s="459"/>
      <c r="P394" s="459"/>
      <c r="Q394" s="459">
        <v>0</v>
      </c>
      <c r="R394" s="459">
        <v>208016.52</v>
      </c>
      <c r="S394" s="460"/>
      <c r="T394" s="461">
        <v>0</v>
      </c>
      <c r="U394" s="462">
        <f t="shared" si="64"/>
        <v>0</v>
      </c>
      <c r="V394" s="461"/>
      <c r="W394" s="160"/>
      <c r="X394" s="265" t="str">
        <f t="shared" si="65"/>
        <v>32.0</v>
      </c>
      <c r="Y394" s="264" t="b">
        <f>COUNTIF('Codes SEC'!$B$2:$F$460,X394)&gt;0</f>
        <v>0</v>
      </c>
      <c r="Z394" s="2"/>
    </row>
    <row r="395" spans="1:26" s="12" customFormat="1" ht="14.5" x14ac:dyDescent="0.35">
      <c r="A395" s="341" t="s">
        <v>2674</v>
      </c>
      <c r="B395" s="341" t="s">
        <v>74</v>
      </c>
      <c r="C395" s="448">
        <v>1</v>
      </c>
      <c r="D395" s="449">
        <v>3</v>
      </c>
      <c r="E395" s="450">
        <v>16</v>
      </c>
      <c r="F395" s="451">
        <v>1000</v>
      </c>
      <c r="G395" s="452">
        <v>34</v>
      </c>
      <c r="H395" s="503">
        <v>41</v>
      </c>
      <c r="I395" s="454" t="s">
        <v>2220</v>
      </c>
      <c r="J395" s="504" t="s">
        <v>1977</v>
      </c>
      <c r="K395" s="505"/>
      <c r="L395" s="505"/>
      <c r="M395" s="506"/>
      <c r="N395" s="458" t="s">
        <v>1913</v>
      </c>
      <c r="O395" s="459"/>
      <c r="P395" s="459"/>
      <c r="Q395" s="459">
        <v>447369.62</v>
      </c>
      <c r="R395" s="459">
        <v>408630</v>
      </c>
      <c r="S395" s="460"/>
      <c r="T395" s="461">
        <v>0</v>
      </c>
      <c r="U395" s="462">
        <f t="shared" si="64"/>
        <v>0</v>
      </c>
      <c r="V395" s="461"/>
      <c r="W395" s="160"/>
      <c r="X395" s="265" t="s">
        <v>1751</v>
      </c>
      <c r="Y395" s="264" t="b">
        <f>COUNTIF('Codes SEC'!$B$2:$F$460,X395)&gt;0</f>
        <v>1</v>
      </c>
      <c r="Z395" s="2"/>
    </row>
    <row r="396" spans="1:26" s="12" customFormat="1" ht="14.5" x14ac:dyDescent="0.35">
      <c r="A396" s="341" t="s">
        <v>2674</v>
      </c>
      <c r="B396" s="341" t="s">
        <v>74</v>
      </c>
      <c r="C396" s="448">
        <v>1</v>
      </c>
      <c r="D396" s="449">
        <v>3</v>
      </c>
      <c r="E396" s="450">
        <v>16</v>
      </c>
      <c r="F396" s="451">
        <v>1000</v>
      </c>
      <c r="G396" s="452">
        <v>34</v>
      </c>
      <c r="H396" s="503">
        <v>41</v>
      </c>
      <c r="I396" s="454" t="s">
        <v>2220</v>
      </c>
      <c r="J396" s="504" t="s">
        <v>1978</v>
      </c>
      <c r="K396" s="505"/>
      <c r="L396" s="505"/>
      <c r="M396" s="506"/>
      <c r="N396" s="458" t="s">
        <v>1914</v>
      </c>
      <c r="O396" s="459"/>
      <c r="P396" s="459"/>
      <c r="Q396" s="459">
        <v>3690</v>
      </c>
      <c r="R396" s="459">
        <v>2520</v>
      </c>
      <c r="S396" s="460"/>
      <c r="T396" s="461">
        <v>4</v>
      </c>
      <c r="U396" s="462">
        <f t="shared" si="64"/>
        <v>-4</v>
      </c>
      <c r="V396" s="461"/>
      <c r="W396" s="160"/>
      <c r="X396" s="265" t="str">
        <f t="shared" ref="X396:X418" si="66">G396&amp;"."&amp;H396</f>
        <v>34.41</v>
      </c>
      <c r="Y396" s="264" t="b">
        <f>COUNTIF('Codes SEC'!$B$2:$F$460,X396)&gt;0</f>
        <v>1</v>
      </c>
      <c r="Z396" s="2"/>
    </row>
    <row r="397" spans="1:26" s="12" customFormat="1" ht="24" x14ac:dyDescent="0.35">
      <c r="A397" s="341" t="s">
        <v>2674</v>
      </c>
      <c r="B397" s="341" t="s">
        <v>74</v>
      </c>
      <c r="C397" s="448">
        <v>1</v>
      </c>
      <c r="D397" s="449">
        <v>3</v>
      </c>
      <c r="E397" s="450">
        <v>16</v>
      </c>
      <c r="F397" s="451">
        <v>1000</v>
      </c>
      <c r="G397" s="452">
        <v>36</v>
      </c>
      <c r="H397" s="503">
        <v>90</v>
      </c>
      <c r="I397" s="454" t="s">
        <v>2184</v>
      </c>
      <c r="J397" s="504" t="s">
        <v>1979</v>
      </c>
      <c r="K397" s="505"/>
      <c r="L397" s="505"/>
      <c r="M397" s="506"/>
      <c r="N397" s="458" t="s">
        <v>63</v>
      </c>
      <c r="O397" s="459">
        <v>357857.82999999996</v>
      </c>
      <c r="P397" s="459">
        <v>265596.05000000005</v>
      </c>
      <c r="Q397" s="459">
        <v>167200.85999999999</v>
      </c>
      <c r="R397" s="459">
        <v>144164.10999999999</v>
      </c>
      <c r="S397" s="460"/>
      <c r="T397" s="461">
        <v>200</v>
      </c>
      <c r="U397" s="462">
        <f t="shared" si="64"/>
        <v>-200</v>
      </c>
      <c r="V397" s="461"/>
      <c r="W397" s="160"/>
      <c r="X397" s="265" t="str">
        <f t="shared" si="66"/>
        <v>36.90</v>
      </c>
      <c r="Y397" s="264" t="b">
        <f>COUNTIF('Codes SEC'!$B$2:$F$460,X397)&gt;0</f>
        <v>1</v>
      </c>
      <c r="Z397" s="2"/>
    </row>
    <row r="398" spans="1:26" ht="36" x14ac:dyDescent="0.35">
      <c r="A398" s="341" t="s">
        <v>2674</v>
      </c>
      <c r="B398" s="342" t="s">
        <v>74</v>
      </c>
      <c r="C398" s="343">
        <v>1</v>
      </c>
      <c r="D398" s="344">
        <v>3</v>
      </c>
      <c r="E398" s="345">
        <v>16</v>
      </c>
      <c r="F398" s="346">
        <v>2024</v>
      </c>
      <c r="G398" s="347">
        <v>38</v>
      </c>
      <c r="H398" s="497">
        <v>10</v>
      </c>
      <c r="I398" s="349" t="s">
        <v>2186</v>
      </c>
      <c r="J398" s="507" t="s">
        <v>1982</v>
      </c>
      <c r="K398" s="508"/>
      <c r="L398" s="508"/>
      <c r="M398" s="509"/>
      <c r="N398" s="468" t="s">
        <v>1967</v>
      </c>
      <c r="O398" s="465"/>
      <c r="P398" s="465"/>
      <c r="Q398" s="465">
        <v>23750</v>
      </c>
      <c r="R398" s="465">
        <v>2500</v>
      </c>
      <c r="S398" s="466"/>
      <c r="T398" s="467">
        <v>10</v>
      </c>
      <c r="U398" s="462">
        <f t="shared" si="64"/>
        <v>-10</v>
      </c>
      <c r="V398" s="467"/>
      <c r="W398" s="160"/>
      <c r="X398" s="265" t="str">
        <f t="shared" si="66"/>
        <v>38.10</v>
      </c>
      <c r="Y398" s="264" t="b">
        <f>COUNTIF('Codes SEC'!$B$2:$F$460,X398)&gt;0</f>
        <v>1</v>
      </c>
      <c r="Z398" s="2"/>
    </row>
    <row r="399" spans="1:26" s="12" customFormat="1" ht="53.25" customHeight="1" x14ac:dyDescent="0.35">
      <c r="A399" s="341" t="s">
        <v>2674</v>
      </c>
      <c r="B399" s="342" t="s">
        <v>74</v>
      </c>
      <c r="C399" s="343">
        <v>1</v>
      </c>
      <c r="D399" s="344">
        <v>3</v>
      </c>
      <c r="E399" s="345">
        <v>16</v>
      </c>
      <c r="F399" s="346">
        <v>2025</v>
      </c>
      <c r="G399" s="347">
        <v>38</v>
      </c>
      <c r="H399" s="497">
        <v>10</v>
      </c>
      <c r="I399" s="349" t="s">
        <v>2186</v>
      </c>
      <c r="J399" s="350" t="s">
        <v>2061</v>
      </c>
      <c r="K399" s="351"/>
      <c r="L399" s="351"/>
      <c r="M399" s="352"/>
      <c r="N399" s="468" t="s">
        <v>2632</v>
      </c>
      <c r="O399" s="465">
        <v>13149194.879999999</v>
      </c>
      <c r="P399" s="465">
        <v>13045088.279999997</v>
      </c>
      <c r="Q399" s="465">
        <v>187577.78</v>
      </c>
      <c r="R399" s="465">
        <v>226194.56</v>
      </c>
      <c r="S399" s="466"/>
      <c r="T399" s="467">
        <v>11000</v>
      </c>
      <c r="U399" s="462">
        <f t="shared" si="64"/>
        <v>-11000</v>
      </c>
      <c r="V399" s="467"/>
      <c r="W399" s="160"/>
      <c r="X399" s="265" t="str">
        <f t="shared" si="66"/>
        <v>38.10</v>
      </c>
      <c r="Y399" s="264" t="b">
        <f>COUNTIF('Codes SEC'!$B$2:$F$460,X399)&gt;0</f>
        <v>1</v>
      </c>
      <c r="Z399" s="2"/>
    </row>
    <row r="400" spans="1:26" ht="48" x14ac:dyDescent="0.35">
      <c r="A400" s="341" t="s">
        <v>2674</v>
      </c>
      <c r="B400" s="342" t="s">
        <v>74</v>
      </c>
      <c r="C400" s="343">
        <v>1</v>
      </c>
      <c r="D400" s="344">
        <v>3</v>
      </c>
      <c r="E400" s="345">
        <v>16</v>
      </c>
      <c r="F400" s="346">
        <v>2025</v>
      </c>
      <c r="G400" s="347">
        <v>38</v>
      </c>
      <c r="H400" s="497">
        <v>10</v>
      </c>
      <c r="I400" s="349" t="s">
        <v>2186</v>
      </c>
      <c r="J400" s="350" t="s">
        <v>2062</v>
      </c>
      <c r="K400" s="351"/>
      <c r="L400" s="351"/>
      <c r="M400" s="352"/>
      <c r="N400" s="468" t="s">
        <v>2634</v>
      </c>
      <c r="O400" s="465"/>
      <c r="P400" s="465"/>
      <c r="Q400" s="465">
        <v>0</v>
      </c>
      <c r="R400" s="465">
        <v>8348604.0899999999</v>
      </c>
      <c r="S400" s="466"/>
      <c r="T400" s="467">
        <v>0</v>
      </c>
      <c r="U400" s="462">
        <f t="shared" si="64"/>
        <v>0</v>
      </c>
      <c r="V400" s="467"/>
      <c r="W400" s="160"/>
      <c r="X400" s="265" t="str">
        <f t="shared" si="66"/>
        <v>38.10</v>
      </c>
      <c r="Y400" s="264" t="b">
        <f>COUNTIF('Codes SEC'!$B$2:$F$460,X400)&gt;0</f>
        <v>1</v>
      </c>
      <c r="Z400" s="2"/>
    </row>
    <row r="401" spans="1:26" s="81" customFormat="1" ht="62" customHeight="1" x14ac:dyDescent="0.35">
      <c r="A401" s="341" t="s">
        <v>2674</v>
      </c>
      <c r="B401" s="341" t="s">
        <v>74</v>
      </c>
      <c r="C401" s="448">
        <v>1</v>
      </c>
      <c r="D401" s="449">
        <v>3</v>
      </c>
      <c r="E401" s="450">
        <v>16</v>
      </c>
      <c r="F401" s="451">
        <v>1000</v>
      </c>
      <c r="G401" s="452">
        <v>38</v>
      </c>
      <c r="H401" s="503">
        <v>30</v>
      </c>
      <c r="I401" s="454" t="s">
        <v>2207</v>
      </c>
      <c r="J401" s="504" t="s">
        <v>1980</v>
      </c>
      <c r="K401" s="505"/>
      <c r="L401" s="505"/>
      <c r="M401" s="506"/>
      <c r="N401" s="458" t="s">
        <v>1915</v>
      </c>
      <c r="O401" s="459">
        <v>0</v>
      </c>
      <c r="P401" s="459">
        <v>0</v>
      </c>
      <c r="Q401" s="459">
        <v>919672.09</v>
      </c>
      <c r="R401" s="459">
        <v>0</v>
      </c>
      <c r="S401" s="460"/>
      <c r="T401" s="461">
        <v>0</v>
      </c>
      <c r="U401" s="462">
        <f t="shared" si="64"/>
        <v>0</v>
      </c>
      <c r="V401" s="461"/>
      <c r="W401" s="160"/>
      <c r="X401" s="265" t="str">
        <f t="shared" si="66"/>
        <v>38.30</v>
      </c>
      <c r="Y401" s="264" t="b">
        <f>COUNTIF('Codes SEC'!$B$2:$F$460,X401)&gt;0</f>
        <v>1</v>
      </c>
      <c r="Z401" s="2"/>
    </row>
    <row r="402" spans="1:26" s="12" customFormat="1" ht="36" x14ac:dyDescent="0.35">
      <c r="A402" s="341" t="s">
        <v>2674</v>
      </c>
      <c r="B402" s="342" t="s">
        <v>74</v>
      </c>
      <c r="C402" s="343">
        <v>1</v>
      </c>
      <c r="D402" s="344">
        <v>3</v>
      </c>
      <c r="E402" s="345">
        <v>16</v>
      </c>
      <c r="F402" s="346">
        <v>2024</v>
      </c>
      <c r="G402" s="347">
        <v>38</v>
      </c>
      <c r="H402" s="497">
        <v>50</v>
      </c>
      <c r="I402" s="349" t="s">
        <v>2206</v>
      </c>
      <c r="J402" s="507" t="s">
        <v>1981</v>
      </c>
      <c r="K402" s="508"/>
      <c r="L402" s="508"/>
      <c r="M402" s="509"/>
      <c r="N402" s="468" t="s">
        <v>1966</v>
      </c>
      <c r="O402" s="465">
        <v>205670</v>
      </c>
      <c r="P402" s="465">
        <v>76500</v>
      </c>
      <c r="Q402" s="465">
        <v>80114.210000000006</v>
      </c>
      <c r="R402" s="465">
        <v>69700</v>
      </c>
      <c r="S402" s="466"/>
      <c r="T402" s="467">
        <v>60</v>
      </c>
      <c r="U402" s="462">
        <f t="shared" si="64"/>
        <v>-60</v>
      </c>
      <c r="V402" s="467"/>
      <c r="W402" s="160"/>
      <c r="X402" s="265" t="str">
        <f t="shared" si="66"/>
        <v>38.50</v>
      </c>
      <c r="Y402" s="264" t="b">
        <f>COUNTIF('Codes SEC'!$B$2:$F$460,X402)&gt;0</f>
        <v>1</v>
      </c>
      <c r="Z402" s="2"/>
    </row>
    <row r="403" spans="1:26" s="12" customFormat="1" ht="53.25" customHeight="1" x14ac:dyDescent="0.35">
      <c r="A403" s="341" t="s">
        <v>2674</v>
      </c>
      <c r="B403" s="342" t="s">
        <v>74</v>
      </c>
      <c r="C403" s="343">
        <v>1</v>
      </c>
      <c r="D403" s="344">
        <v>3</v>
      </c>
      <c r="E403" s="345">
        <v>16</v>
      </c>
      <c r="F403" s="346">
        <v>2025</v>
      </c>
      <c r="G403" s="347">
        <v>41</v>
      </c>
      <c r="H403" s="497">
        <v>40</v>
      </c>
      <c r="I403" s="349">
        <v>94140000</v>
      </c>
      <c r="J403" s="350" t="s">
        <v>2616</v>
      </c>
      <c r="K403" s="351" t="s">
        <v>2519</v>
      </c>
      <c r="L403" s="351" t="s">
        <v>2524</v>
      </c>
      <c r="M403" s="352">
        <v>45246</v>
      </c>
      <c r="N403" s="468" t="s">
        <v>2618</v>
      </c>
      <c r="O403" s="465"/>
      <c r="P403" s="465"/>
      <c r="Q403" s="465"/>
      <c r="R403" s="465"/>
      <c r="S403" s="466"/>
      <c r="T403" s="467">
        <v>0</v>
      </c>
      <c r="U403" s="462">
        <f t="shared" si="64"/>
        <v>0</v>
      </c>
      <c r="V403" s="467"/>
      <c r="W403" s="160"/>
      <c r="X403" s="265" t="str">
        <f t="shared" si="66"/>
        <v>41.40</v>
      </c>
      <c r="Y403" s="264" t="b">
        <f>COUNTIF('Codes SEC'!$B$2:$F$460,X403)&gt;0</f>
        <v>1</v>
      </c>
      <c r="Z403" s="2"/>
    </row>
    <row r="404" spans="1:26" s="81" customFormat="1" ht="34.25" customHeight="1" x14ac:dyDescent="0.35">
      <c r="A404" s="341" t="s">
        <v>2674</v>
      </c>
      <c r="B404" s="342" t="s">
        <v>74</v>
      </c>
      <c r="C404" s="343">
        <v>1</v>
      </c>
      <c r="D404" s="344">
        <v>3</v>
      </c>
      <c r="E404" s="345">
        <v>16</v>
      </c>
      <c r="F404" s="346">
        <v>2025</v>
      </c>
      <c r="G404" s="347">
        <v>43</v>
      </c>
      <c r="H404" s="497">
        <v>21</v>
      </c>
      <c r="I404" s="349">
        <v>94321000</v>
      </c>
      <c r="J404" s="350" t="s">
        <v>2708</v>
      </c>
      <c r="K404" s="351" t="s">
        <v>2519</v>
      </c>
      <c r="L404" s="351" t="s">
        <v>2625</v>
      </c>
      <c r="M404" s="352">
        <v>45497</v>
      </c>
      <c r="N404" s="468" t="s">
        <v>2710</v>
      </c>
      <c r="O404" s="465"/>
      <c r="P404" s="465"/>
      <c r="Q404" s="465"/>
      <c r="R404" s="465"/>
      <c r="S404" s="466"/>
      <c r="T404" s="467">
        <v>0</v>
      </c>
      <c r="U404" s="462">
        <f t="shared" si="64"/>
        <v>0</v>
      </c>
      <c r="V404" s="467"/>
      <c r="W404" s="160"/>
      <c r="X404" s="265" t="str">
        <f t="shared" si="66"/>
        <v>43.21</v>
      </c>
      <c r="Y404" s="264" t="b">
        <f>COUNTIF('Codes SEC'!$B$2:$F$460,X404)&gt;0</f>
        <v>1</v>
      </c>
      <c r="Z404" s="2"/>
    </row>
    <row r="405" spans="1:26" s="81" customFormat="1" ht="45" customHeight="1" x14ac:dyDescent="0.35">
      <c r="A405" s="341"/>
      <c r="B405" s="341" t="s">
        <v>74</v>
      </c>
      <c r="C405" s="448">
        <v>1</v>
      </c>
      <c r="D405" s="449">
        <v>3</v>
      </c>
      <c r="E405" s="450">
        <v>16</v>
      </c>
      <c r="F405" s="451">
        <v>1000</v>
      </c>
      <c r="G405" s="452">
        <v>46</v>
      </c>
      <c r="H405" s="503">
        <v>40</v>
      </c>
      <c r="I405" s="454" t="s">
        <v>2180</v>
      </c>
      <c r="J405" s="504" t="s">
        <v>1975</v>
      </c>
      <c r="K405" s="505"/>
      <c r="L405" s="505"/>
      <c r="M405" s="506"/>
      <c r="N405" s="458" t="s">
        <v>2690</v>
      </c>
      <c r="O405" s="459">
        <v>0</v>
      </c>
      <c r="P405" s="459">
        <v>0</v>
      </c>
      <c r="Q405" s="459">
        <v>0</v>
      </c>
      <c r="R405" s="459"/>
      <c r="S405" s="460"/>
      <c r="T405" s="461"/>
      <c r="U405" s="462"/>
      <c r="V405" s="461"/>
      <c r="W405" s="160"/>
      <c r="X405" s="265" t="str">
        <f t="shared" si="66"/>
        <v>46.40</v>
      </c>
      <c r="Y405" s="264" t="b">
        <f>COUNTIF('Codes SEC'!$B$2:$F$460,X405)&gt;0</f>
        <v>1</v>
      </c>
      <c r="Z405" s="2"/>
    </row>
    <row r="406" spans="1:26" ht="14.5" x14ac:dyDescent="0.35">
      <c r="A406" s="341" t="s">
        <v>2674</v>
      </c>
      <c r="B406" s="341" t="s">
        <v>74</v>
      </c>
      <c r="C406" s="448">
        <v>1</v>
      </c>
      <c r="D406" s="449">
        <v>3</v>
      </c>
      <c r="E406" s="450">
        <v>16</v>
      </c>
      <c r="F406" s="451">
        <v>1000</v>
      </c>
      <c r="G406" s="452">
        <v>46</v>
      </c>
      <c r="H406" s="503">
        <v>40</v>
      </c>
      <c r="I406" s="454" t="s">
        <v>2180</v>
      </c>
      <c r="J406" s="504" t="s">
        <v>1983</v>
      </c>
      <c r="K406" s="505"/>
      <c r="L406" s="505"/>
      <c r="M406" s="506"/>
      <c r="N406" s="458" t="s">
        <v>1916</v>
      </c>
      <c r="O406" s="459"/>
      <c r="P406" s="459"/>
      <c r="Q406" s="459">
        <v>0</v>
      </c>
      <c r="R406" s="459">
        <v>22147</v>
      </c>
      <c r="S406" s="460"/>
      <c r="T406" s="461">
        <v>0</v>
      </c>
      <c r="U406" s="462">
        <f t="shared" ref="U406:U411" si="67">V406-T406</f>
        <v>0</v>
      </c>
      <c r="V406" s="461"/>
      <c r="W406" s="160"/>
      <c r="X406" s="265" t="str">
        <f t="shared" si="66"/>
        <v>46.40</v>
      </c>
      <c r="Y406" s="264" t="b">
        <f>COUNTIF('Codes SEC'!$B$2:$F$460,X406)&gt;0</f>
        <v>1</v>
      </c>
      <c r="Z406" s="2"/>
    </row>
    <row r="407" spans="1:26" s="81" customFormat="1" ht="14.5" x14ac:dyDescent="0.35">
      <c r="A407" s="341" t="s">
        <v>2674</v>
      </c>
      <c r="B407" s="341" t="s">
        <v>74</v>
      </c>
      <c r="C407" s="448">
        <v>1</v>
      </c>
      <c r="D407" s="449">
        <v>3</v>
      </c>
      <c r="E407" s="450">
        <v>16</v>
      </c>
      <c r="F407" s="451">
        <v>1000</v>
      </c>
      <c r="G407" s="452">
        <v>49</v>
      </c>
      <c r="H407" s="503">
        <v>26</v>
      </c>
      <c r="I407" s="454" t="s">
        <v>2221</v>
      </c>
      <c r="J407" s="504" t="s">
        <v>1984</v>
      </c>
      <c r="K407" s="505"/>
      <c r="L407" s="505"/>
      <c r="M407" s="506"/>
      <c r="N407" s="458" t="s">
        <v>1917</v>
      </c>
      <c r="O407" s="459"/>
      <c r="P407" s="459"/>
      <c r="Q407" s="459">
        <v>65842.710000000006</v>
      </c>
      <c r="R407" s="459">
        <v>67526.679999999993</v>
      </c>
      <c r="S407" s="460"/>
      <c r="T407" s="461">
        <v>44</v>
      </c>
      <c r="U407" s="462">
        <f t="shared" si="67"/>
        <v>-44</v>
      </c>
      <c r="V407" s="461"/>
      <c r="W407" s="160"/>
      <c r="X407" s="265" t="str">
        <f t="shared" si="66"/>
        <v>49.26</v>
      </c>
      <c r="Y407" s="264" t="b">
        <f>COUNTIF('Codes SEC'!$B$2:$F$460,X407)&gt;0</f>
        <v>1</v>
      </c>
      <c r="Z407" s="2"/>
    </row>
    <row r="408" spans="1:26" s="81" customFormat="1" ht="14.5" x14ac:dyDescent="0.35">
      <c r="A408" s="341" t="s">
        <v>2674</v>
      </c>
      <c r="B408" s="341" t="s">
        <v>72</v>
      </c>
      <c r="C408" s="448">
        <v>2</v>
      </c>
      <c r="D408" s="449">
        <v>3</v>
      </c>
      <c r="E408" s="450">
        <v>14</v>
      </c>
      <c r="F408" s="451">
        <v>1000</v>
      </c>
      <c r="G408" s="452">
        <v>89</v>
      </c>
      <c r="H408" s="503">
        <v>14</v>
      </c>
      <c r="I408" s="454">
        <v>98914000</v>
      </c>
      <c r="J408" s="513" t="s">
        <v>2756</v>
      </c>
      <c r="K408" s="514"/>
      <c r="L408" s="514"/>
      <c r="M408" s="515"/>
      <c r="N408" s="458" t="s">
        <v>2804</v>
      </c>
      <c r="O408" s="459"/>
      <c r="P408" s="459"/>
      <c r="Q408" s="459"/>
      <c r="R408" s="459"/>
      <c r="S408" s="460"/>
      <c r="T408" s="461">
        <v>20000</v>
      </c>
      <c r="U408" s="462">
        <f t="shared" si="67"/>
        <v>-20000</v>
      </c>
      <c r="V408" s="461"/>
      <c r="W408" s="160"/>
      <c r="X408" s="265" t="str">
        <f t="shared" si="66"/>
        <v>89.14</v>
      </c>
      <c r="Y408" s="264" t="b">
        <f>COUNTIF('Codes SEC'!$B$2:$F$460,X408)&gt;0</f>
        <v>1</v>
      </c>
      <c r="Z408" s="2"/>
    </row>
    <row r="409" spans="1:26" s="81" customFormat="1" ht="60" x14ac:dyDescent="0.35">
      <c r="A409" s="341" t="s">
        <v>2674</v>
      </c>
      <c r="B409" s="342" t="s">
        <v>73</v>
      </c>
      <c r="C409" s="343">
        <v>2</v>
      </c>
      <c r="D409" s="344">
        <v>3</v>
      </c>
      <c r="E409" s="345">
        <v>15</v>
      </c>
      <c r="F409" s="346">
        <v>2018</v>
      </c>
      <c r="G409" s="347">
        <v>51</v>
      </c>
      <c r="H409" s="348">
        <v>12</v>
      </c>
      <c r="I409" s="349">
        <v>95112000</v>
      </c>
      <c r="J409" s="350" t="s">
        <v>2655</v>
      </c>
      <c r="K409" s="351" t="s">
        <v>2519</v>
      </c>
      <c r="L409" s="351" t="s">
        <v>2625</v>
      </c>
      <c r="M409" s="352">
        <v>45343</v>
      </c>
      <c r="N409" s="464" t="s">
        <v>2656</v>
      </c>
      <c r="O409" s="498"/>
      <c r="P409" s="498"/>
      <c r="Q409" s="498"/>
      <c r="R409" s="498"/>
      <c r="S409" s="499"/>
      <c r="T409" s="467">
        <v>0</v>
      </c>
      <c r="U409" s="462">
        <f t="shared" si="67"/>
        <v>0</v>
      </c>
      <c r="V409" s="467"/>
      <c r="W409" s="160"/>
      <c r="X409" s="265" t="str">
        <f t="shared" si="66"/>
        <v>51.12</v>
      </c>
      <c r="Y409" s="264" t="b">
        <f>COUNTIF('Codes SEC'!$B$2:$F$460,X409)&gt;0</f>
        <v>1</v>
      </c>
      <c r="Z409" s="2"/>
    </row>
    <row r="410" spans="1:26" ht="14.5" x14ac:dyDescent="0.35">
      <c r="A410" s="341" t="s">
        <v>2674</v>
      </c>
      <c r="B410" s="341" t="s">
        <v>74</v>
      </c>
      <c r="C410" s="448">
        <v>2</v>
      </c>
      <c r="D410" s="449">
        <v>3</v>
      </c>
      <c r="E410" s="450">
        <v>16</v>
      </c>
      <c r="F410" s="451">
        <v>1000</v>
      </c>
      <c r="G410" s="452">
        <v>51</v>
      </c>
      <c r="H410" s="503">
        <v>12</v>
      </c>
      <c r="I410" s="454" t="s">
        <v>2194</v>
      </c>
      <c r="J410" s="504" t="s">
        <v>1985</v>
      </c>
      <c r="K410" s="505"/>
      <c r="L410" s="505"/>
      <c r="M410" s="506"/>
      <c r="N410" s="458" t="s">
        <v>33</v>
      </c>
      <c r="O410" s="459">
        <v>2553324.9400000004</v>
      </c>
      <c r="P410" s="459">
        <v>1691246.4300000002</v>
      </c>
      <c r="Q410" s="459">
        <v>839156.52</v>
      </c>
      <c r="R410" s="459">
        <v>108941.03</v>
      </c>
      <c r="S410" s="460"/>
      <c r="T410" s="461">
        <v>100</v>
      </c>
      <c r="U410" s="462">
        <f t="shared" si="67"/>
        <v>-100</v>
      </c>
      <c r="V410" s="461"/>
      <c r="W410" s="160"/>
      <c r="X410" s="265" t="str">
        <f t="shared" si="66"/>
        <v>51.12</v>
      </c>
      <c r="Y410" s="264" t="b">
        <f>COUNTIF('Codes SEC'!$B$2:$F$460,X410)&gt;0</f>
        <v>1</v>
      </c>
      <c r="Z410" s="2"/>
    </row>
    <row r="411" spans="1:26" ht="14.15" customHeight="1" x14ac:dyDescent="0.35">
      <c r="A411" s="341" t="s">
        <v>2674</v>
      </c>
      <c r="B411" s="341" t="s">
        <v>74</v>
      </c>
      <c r="C411" s="448">
        <v>2</v>
      </c>
      <c r="D411" s="449">
        <v>3</v>
      </c>
      <c r="E411" s="450">
        <v>16</v>
      </c>
      <c r="F411" s="451">
        <v>1000</v>
      </c>
      <c r="G411" s="452">
        <v>53</v>
      </c>
      <c r="H411" s="503">
        <v>10</v>
      </c>
      <c r="I411" s="454" t="s">
        <v>2222</v>
      </c>
      <c r="J411" s="504" t="s">
        <v>1986</v>
      </c>
      <c r="K411" s="505"/>
      <c r="L411" s="505"/>
      <c r="M411" s="506"/>
      <c r="N411" s="458" t="s">
        <v>34</v>
      </c>
      <c r="O411" s="459">
        <v>660563.79000000015</v>
      </c>
      <c r="P411" s="459">
        <v>641079.60000000033</v>
      </c>
      <c r="Q411" s="459">
        <v>741686.65</v>
      </c>
      <c r="R411" s="459">
        <v>291700.03999999998</v>
      </c>
      <c r="S411" s="460"/>
      <c r="T411" s="461">
        <v>150</v>
      </c>
      <c r="U411" s="462">
        <f t="shared" si="67"/>
        <v>-150</v>
      </c>
      <c r="V411" s="461"/>
      <c r="W411" s="160"/>
      <c r="X411" s="265" t="str">
        <f t="shared" si="66"/>
        <v>53.10</v>
      </c>
      <c r="Y411" s="264" t="b">
        <f>COUNTIF('Codes SEC'!$B$2:$F$460,X411)&gt;0</f>
        <v>1</v>
      </c>
      <c r="Z411" s="2"/>
    </row>
    <row r="412" spans="1:26" s="66" customFormat="1" ht="14.5" x14ac:dyDescent="0.35">
      <c r="A412" s="341" t="s">
        <v>2674</v>
      </c>
      <c r="B412" s="341" t="s">
        <v>74</v>
      </c>
      <c r="C412" s="448">
        <v>2</v>
      </c>
      <c r="D412" s="449">
        <v>3</v>
      </c>
      <c r="E412" s="450">
        <v>16</v>
      </c>
      <c r="F412" s="451">
        <v>1000</v>
      </c>
      <c r="G412" s="452">
        <v>53</v>
      </c>
      <c r="H412" s="503">
        <v>10</v>
      </c>
      <c r="I412" s="454" t="s">
        <v>2222</v>
      </c>
      <c r="J412" s="504" t="s">
        <v>1987</v>
      </c>
      <c r="K412" s="505"/>
      <c r="L412" s="505"/>
      <c r="M412" s="506"/>
      <c r="N412" s="458" t="s">
        <v>2741</v>
      </c>
      <c r="O412" s="459"/>
      <c r="P412" s="459">
        <v>11511.48</v>
      </c>
      <c r="Q412" s="459">
        <v>0</v>
      </c>
      <c r="R412" s="459">
        <v>0</v>
      </c>
      <c r="S412" s="460"/>
      <c r="T412" s="461"/>
      <c r="U412" s="462"/>
      <c r="V412" s="461"/>
      <c r="W412" s="160"/>
      <c r="X412" s="265" t="str">
        <f t="shared" si="66"/>
        <v>53.10</v>
      </c>
      <c r="Y412" s="264" t="b">
        <f>COUNTIF('Codes SEC'!$B$2:$F$460,X412)&gt;0</f>
        <v>1</v>
      </c>
      <c r="Z412" s="2"/>
    </row>
    <row r="413" spans="1:26" ht="24" x14ac:dyDescent="0.35">
      <c r="A413" s="341"/>
      <c r="B413" s="341"/>
      <c r="C413" s="448">
        <v>2</v>
      </c>
      <c r="D413" s="449">
        <v>3</v>
      </c>
      <c r="E413" s="450">
        <v>16</v>
      </c>
      <c r="F413" s="451">
        <v>1000</v>
      </c>
      <c r="G413" s="452">
        <v>63</v>
      </c>
      <c r="H413" s="503">
        <v>22</v>
      </c>
      <c r="I413" s="454" t="s">
        <v>2224</v>
      </c>
      <c r="J413" s="504" t="s">
        <v>1990</v>
      </c>
      <c r="K413" s="505"/>
      <c r="L413" s="505"/>
      <c r="M413" s="506"/>
      <c r="N413" s="458" t="s">
        <v>2691</v>
      </c>
      <c r="O413" s="459">
        <v>0</v>
      </c>
      <c r="P413" s="459"/>
      <c r="Q413" s="459"/>
      <c r="R413" s="459"/>
      <c r="S413" s="460"/>
      <c r="T413" s="461"/>
      <c r="U413" s="462"/>
      <c r="V413" s="461"/>
      <c r="W413" s="160"/>
      <c r="X413" s="265" t="str">
        <f t="shared" si="66"/>
        <v>63.22</v>
      </c>
      <c r="Y413" s="264" t="b">
        <f>COUNTIF('Codes SEC'!$B$2:$F$460,X413)&gt;0</f>
        <v>1</v>
      </c>
      <c r="Z413" s="2"/>
    </row>
    <row r="414" spans="1:26" s="81" customFormat="1" ht="14.5" x14ac:dyDescent="0.35">
      <c r="A414" s="341" t="s">
        <v>2674</v>
      </c>
      <c r="B414" s="341" t="s">
        <v>74</v>
      </c>
      <c r="C414" s="448">
        <v>2</v>
      </c>
      <c r="D414" s="449">
        <v>3</v>
      </c>
      <c r="E414" s="450">
        <v>16</v>
      </c>
      <c r="F414" s="451">
        <v>1000</v>
      </c>
      <c r="G414" s="452">
        <v>66</v>
      </c>
      <c r="H414" s="503">
        <v>41</v>
      </c>
      <c r="I414" s="454" t="s">
        <v>2200</v>
      </c>
      <c r="J414" s="504" t="s">
        <v>1988</v>
      </c>
      <c r="K414" s="505"/>
      <c r="L414" s="505"/>
      <c r="M414" s="506"/>
      <c r="N414" s="458" t="s">
        <v>1918</v>
      </c>
      <c r="O414" s="459"/>
      <c r="P414" s="459"/>
      <c r="Q414" s="459">
        <v>6257.79</v>
      </c>
      <c r="R414" s="459">
        <v>0</v>
      </c>
      <c r="S414" s="460"/>
      <c r="T414" s="461">
        <v>0</v>
      </c>
      <c r="U414" s="462">
        <f>V414-T414</f>
        <v>0</v>
      </c>
      <c r="V414" s="461"/>
      <c r="W414" s="160"/>
      <c r="X414" s="265" t="str">
        <f t="shared" si="66"/>
        <v>66.41</v>
      </c>
      <c r="Y414" s="264" t="b">
        <f>COUNTIF('Codes SEC'!$B$2:$F$460,X414)&gt;0</f>
        <v>1</v>
      </c>
      <c r="Z414" s="2"/>
    </row>
    <row r="415" spans="1:26" s="81" customFormat="1" ht="14.5" x14ac:dyDescent="0.35">
      <c r="A415" s="341"/>
      <c r="B415" s="341" t="s">
        <v>74</v>
      </c>
      <c r="C415" s="448">
        <v>2</v>
      </c>
      <c r="D415" s="449">
        <v>3</v>
      </c>
      <c r="E415" s="450">
        <v>16</v>
      </c>
      <c r="F415" s="451">
        <v>1000</v>
      </c>
      <c r="G415" s="452">
        <v>69</v>
      </c>
      <c r="H415" s="503">
        <v>26</v>
      </c>
      <c r="I415" s="454" t="s">
        <v>2223</v>
      </c>
      <c r="J415" s="504" t="s">
        <v>1989</v>
      </c>
      <c r="K415" s="505"/>
      <c r="L415" s="505"/>
      <c r="M415" s="506"/>
      <c r="N415" s="510" t="s">
        <v>2692</v>
      </c>
      <c r="O415" s="459"/>
      <c r="P415" s="459">
        <v>58436.160000000003</v>
      </c>
      <c r="Q415" s="459">
        <v>0</v>
      </c>
      <c r="R415" s="459"/>
      <c r="S415" s="460"/>
      <c r="T415" s="461"/>
      <c r="U415" s="462"/>
      <c r="V415" s="461"/>
      <c r="W415" s="160"/>
      <c r="X415" s="265" t="str">
        <f t="shared" si="66"/>
        <v>69.26</v>
      </c>
      <c r="Y415" s="264" t="b">
        <f>COUNTIF('Codes SEC'!$B$2:$F$460,X415)&gt;0</f>
        <v>1</v>
      </c>
      <c r="Z415" s="2"/>
    </row>
    <row r="416" spans="1:26" ht="14.15" customHeight="1" x14ac:dyDescent="0.35">
      <c r="A416" s="341" t="s">
        <v>2674</v>
      </c>
      <c r="B416" s="341" t="s">
        <v>74</v>
      </c>
      <c r="C416" s="448">
        <v>2</v>
      </c>
      <c r="D416" s="449">
        <v>3</v>
      </c>
      <c r="E416" s="450">
        <v>16</v>
      </c>
      <c r="F416" s="451">
        <v>1000</v>
      </c>
      <c r="G416" s="452">
        <v>76</v>
      </c>
      <c r="H416" s="503">
        <v>32</v>
      </c>
      <c r="I416" s="454" t="s">
        <v>2209</v>
      </c>
      <c r="J416" s="504" t="s">
        <v>1991</v>
      </c>
      <c r="K416" s="505"/>
      <c r="L416" s="505"/>
      <c r="M416" s="506"/>
      <c r="N416" s="458" t="s">
        <v>2742</v>
      </c>
      <c r="O416" s="459">
        <v>0</v>
      </c>
      <c r="P416" s="459">
        <v>0</v>
      </c>
      <c r="Q416" s="459">
        <v>0</v>
      </c>
      <c r="R416" s="459">
        <v>0</v>
      </c>
      <c r="S416" s="460"/>
      <c r="T416" s="461"/>
      <c r="U416" s="462"/>
      <c r="V416" s="461"/>
      <c r="W416" s="160"/>
      <c r="X416" s="265" t="str">
        <f t="shared" si="66"/>
        <v>76.32</v>
      </c>
      <c r="Y416" s="264" t="b">
        <f>COUNTIF('Codes SEC'!$B$2:$F$460,X416)&gt;0</f>
        <v>1</v>
      </c>
      <c r="Z416" s="2"/>
    </row>
    <row r="417" spans="1:26" ht="14.5" x14ac:dyDescent="0.35">
      <c r="A417" s="341" t="s">
        <v>2674</v>
      </c>
      <c r="B417" s="341" t="s">
        <v>74</v>
      </c>
      <c r="C417" s="448">
        <v>2</v>
      </c>
      <c r="D417" s="449">
        <v>3</v>
      </c>
      <c r="E417" s="450">
        <v>16</v>
      </c>
      <c r="F417" s="451">
        <v>1000</v>
      </c>
      <c r="G417" s="452">
        <v>89</v>
      </c>
      <c r="H417" s="503">
        <v>71</v>
      </c>
      <c r="I417" s="454" t="s">
        <v>2210</v>
      </c>
      <c r="J417" s="504" t="s">
        <v>1992</v>
      </c>
      <c r="K417" s="505"/>
      <c r="L417" s="505"/>
      <c r="M417" s="506"/>
      <c r="N417" s="511" t="s">
        <v>126</v>
      </c>
      <c r="O417" s="459">
        <v>1619722.1</v>
      </c>
      <c r="P417" s="459">
        <v>4332898.21</v>
      </c>
      <c r="Q417" s="459">
        <v>10544990.220000001</v>
      </c>
      <c r="R417" s="459">
        <v>8199888.7599999998</v>
      </c>
      <c r="S417" s="460"/>
      <c r="T417" s="461">
        <v>7987</v>
      </c>
      <c r="U417" s="462">
        <f>V417-T417</f>
        <v>-7987</v>
      </c>
      <c r="V417" s="461"/>
      <c r="W417" s="160"/>
      <c r="X417" s="265" t="str">
        <f t="shared" si="66"/>
        <v>89.71</v>
      </c>
      <c r="Y417" s="264" t="b">
        <f>COUNTIF('Codes SEC'!$B$2:$F$460,X417)&gt;0</f>
        <v>1</v>
      </c>
      <c r="Z417" s="2"/>
    </row>
    <row r="418" spans="1:26" s="12" customFormat="1" ht="36" x14ac:dyDescent="0.35">
      <c r="A418" s="341" t="s">
        <v>2674</v>
      </c>
      <c r="B418" s="342" t="s">
        <v>74</v>
      </c>
      <c r="C418" s="343">
        <v>2</v>
      </c>
      <c r="D418" s="344">
        <v>3</v>
      </c>
      <c r="E418" s="345">
        <v>16</v>
      </c>
      <c r="F418" s="346">
        <v>2026</v>
      </c>
      <c r="G418" s="347">
        <v>89</v>
      </c>
      <c r="H418" s="497">
        <v>71</v>
      </c>
      <c r="I418" s="349" t="s">
        <v>2210</v>
      </c>
      <c r="J418" s="350" t="s">
        <v>2064</v>
      </c>
      <c r="K418" s="351"/>
      <c r="L418" s="351"/>
      <c r="M418" s="352"/>
      <c r="N418" s="464" t="s">
        <v>1965</v>
      </c>
      <c r="O418" s="465">
        <v>39630605.049999997</v>
      </c>
      <c r="P418" s="465">
        <v>44169263.390000001</v>
      </c>
      <c r="Q418" s="465">
        <v>8249136.8899999997</v>
      </c>
      <c r="R418" s="465">
        <v>106017858.95</v>
      </c>
      <c r="S418" s="466"/>
      <c r="T418" s="467">
        <v>71200</v>
      </c>
      <c r="U418" s="462">
        <f>V418-T418</f>
        <v>-71200</v>
      </c>
      <c r="V418" s="467"/>
      <c r="W418" s="160"/>
      <c r="X418" s="265" t="str">
        <f t="shared" si="66"/>
        <v>89.71</v>
      </c>
      <c r="Y418" s="264" t="b">
        <f>COUNTIF('Codes SEC'!$B$2:$F$460,X418)&gt;0</f>
        <v>1</v>
      </c>
      <c r="Z418" s="2"/>
    </row>
    <row r="419" spans="1:26" ht="14.15" customHeight="1" thickBot="1" x14ac:dyDescent="0.4">
      <c r="A419" s="77"/>
      <c r="B419" s="77"/>
      <c r="C419" s="91"/>
      <c r="D419" s="87"/>
      <c r="E419" s="92"/>
      <c r="F419" s="70"/>
      <c r="G419" s="13"/>
      <c r="H419" s="82"/>
      <c r="I419" s="193"/>
      <c r="J419" s="336"/>
      <c r="K419" s="189"/>
      <c r="L419" s="189"/>
      <c r="M419" s="271"/>
      <c r="N419" s="5"/>
      <c r="O419" s="71"/>
      <c r="P419" s="71"/>
      <c r="Q419" s="71"/>
      <c r="R419" s="71"/>
      <c r="S419" s="113"/>
      <c r="T419" s="84"/>
      <c r="U419" s="69"/>
      <c r="V419" s="84"/>
      <c r="W419" s="161"/>
      <c r="X419" s="265"/>
      <c r="Y419" s="264"/>
      <c r="Z419" s="2"/>
    </row>
    <row r="420" spans="1:26" ht="14.15" customHeight="1" x14ac:dyDescent="0.35">
      <c r="A420" s="79"/>
      <c r="B420" s="77"/>
      <c r="C420" s="91"/>
      <c r="D420" s="87"/>
      <c r="E420" s="92"/>
      <c r="F420" s="70"/>
      <c r="G420" s="13"/>
      <c r="H420" s="83"/>
      <c r="I420" s="189"/>
      <c r="J420" s="336"/>
      <c r="K420" s="189"/>
      <c r="L420" s="189"/>
      <c r="M420" s="271"/>
      <c r="N420" s="7" t="s">
        <v>26</v>
      </c>
      <c r="O420" s="174">
        <f t="shared" ref="O420:R420" si="68">SUM(O388:O418)</f>
        <v>165658736.19999999</v>
      </c>
      <c r="P420" s="174">
        <f t="shared" si="68"/>
        <v>71836423.599999994</v>
      </c>
      <c r="Q420" s="174">
        <f t="shared" si="68"/>
        <v>36342690.25</v>
      </c>
      <c r="R420" s="174">
        <f t="shared" si="68"/>
        <v>514947550.31999999</v>
      </c>
      <c r="S420" s="174">
        <f t="shared" ref="S420" si="69">SUM(S388:S418)</f>
        <v>0</v>
      </c>
      <c r="T420" s="283">
        <f>SUM(T388:T418)</f>
        <v>310955</v>
      </c>
      <c r="U420" s="40">
        <f>SUM(U388:U418)</f>
        <v>-310955</v>
      </c>
      <c r="V420" s="45">
        <f>SUM(V388:V418)</f>
        <v>0</v>
      </c>
      <c r="W420" s="160"/>
      <c r="X420" s="265"/>
      <c r="Y420" s="264"/>
      <c r="Z420" s="2"/>
    </row>
    <row r="421" spans="1:26" ht="14.15" customHeight="1" x14ac:dyDescent="0.35">
      <c r="A421" s="79"/>
      <c r="B421" s="77"/>
      <c r="C421" s="91"/>
      <c r="D421" s="87"/>
      <c r="E421" s="92"/>
      <c r="F421" s="70"/>
      <c r="G421" s="13"/>
      <c r="H421" s="83"/>
      <c r="I421" s="189"/>
      <c r="J421" s="336"/>
      <c r="K421" s="189"/>
      <c r="L421" s="189"/>
      <c r="M421" s="271"/>
      <c r="N421" s="7" t="s">
        <v>0</v>
      </c>
      <c r="O421" s="512">
        <f t="shared" ref="O421:R421" si="70">O388+O393+O398+O399+O400+O402+O403+O404+O409+O418</f>
        <v>160203125.31</v>
      </c>
      <c r="P421" s="512">
        <f t="shared" si="70"/>
        <v>64835655.670000002</v>
      </c>
      <c r="Q421" s="512">
        <f t="shared" si="70"/>
        <v>22397208.41</v>
      </c>
      <c r="R421" s="512">
        <f t="shared" si="70"/>
        <v>505306744.12</v>
      </c>
      <c r="S421" s="512">
        <f t="shared" ref="S421" si="71">S388+S393+S398+S399+S400+S402+S403+S404+S409+S418</f>
        <v>0</v>
      </c>
      <c r="T421" s="284">
        <f>T388+T393+T398+T399+T400+T402+T403+T404+T409+T418</f>
        <v>282270</v>
      </c>
      <c r="U421" s="38">
        <f t="shared" ref="U421:V421" si="72">U388+U393+U398+U399+U400+U402+U403+U404+U409+U418</f>
        <v>-282270</v>
      </c>
      <c r="V421" s="284">
        <f t="shared" si="72"/>
        <v>0</v>
      </c>
      <c r="W421" s="160"/>
      <c r="X421" s="265"/>
      <c r="Y421" s="264"/>
      <c r="Z421" s="2"/>
    </row>
    <row r="422" spans="1:26" ht="14.15" customHeight="1" x14ac:dyDescent="0.35">
      <c r="A422" s="79"/>
      <c r="B422" s="77"/>
      <c r="C422" s="91"/>
      <c r="D422" s="87"/>
      <c r="E422" s="92"/>
      <c r="F422" s="70"/>
      <c r="G422" s="13"/>
      <c r="H422" s="83"/>
      <c r="I422" s="189"/>
      <c r="J422" s="336"/>
      <c r="K422" s="189"/>
      <c r="L422" s="189"/>
      <c r="M422" s="271"/>
      <c r="N422" s="7" t="s">
        <v>27</v>
      </c>
      <c r="O422" s="176">
        <f t="shared" ref="O422:V422" si="73">O420-O421</f>
        <v>5455610.8899999857</v>
      </c>
      <c r="P422" s="176">
        <f t="shared" si="73"/>
        <v>7000767.9299999923</v>
      </c>
      <c r="Q422" s="176">
        <f t="shared" si="73"/>
        <v>13945481.84</v>
      </c>
      <c r="R422" s="176">
        <f t="shared" ref="R422:S422" si="74">R420-R421</f>
        <v>9640806.1999999881</v>
      </c>
      <c r="S422" s="176">
        <f t="shared" si="74"/>
        <v>0</v>
      </c>
      <c r="T422" s="46">
        <f t="shared" si="73"/>
        <v>28685</v>
      </c>
      <c r="U422" s="34">
        <f t="shared" si="73"/>
        <v>-28685</v>
      </c>
      <c r="V422" s="46">
        <f t="shared" si="73"/>
        <v>0</v>
      </c>
      <c r="W422" s="160"/>
      <c r="X422" s="265"/>
      <c r="Y422" s="264"/>
      <c r="Z422" s="2"/>
    </row>
    <row r="423" spans="1:26" ht="14.15" customHeight="1" thickBot="1" x14ac:dyDescent="0.4">
      <c r="A423" s="309"/>
      <c r="B423" s="78"/>
      <c r="C423" s="93"/>
      <c r="D423" s="8"/>
      <c r="E423" s="94"/>
      <c r="F423" s="51"/>
      <c r="G423" s="15"/>
      <c r="H423" s="9"/>
      <c r="I423" s="190"/>
      <c r="J423" s="335"/>
      <c r="K423" s="190"/>
      <c r="L423" s="190"/>
      <c r="M423" s="272"/>
      <c r="N423" s="24"/>
      <c r="O423" s="177"/>
      <c r="P423" s="177"/>
      <c r="Q423" s="177"/>
      <c r="R423" s="177"/>
      <c r="S423" s="180"/>
      <c r="T423" s="11"/>
      <c r="U423" s="53"/>
      <c r="V423" s="11"/>
      <c r="W423" s="160"/>
      <c r="X423" s="265"/>
      <c r="Y423" s="264"/>
      <c r="Z423" s="2"/>
    </row>
    <row r="424" spans="1:26" ht="15.75" customHeight="1" x14ac:dyDescent="0.35">
      <c r="A424" s="77"/>
      <c r="B424" s="77"/>
      <c r="C424" s="91"/>
      <c r="D424" s="87"/>
      <c r="E424" s="92"/>
      <c r="F424" s="70"/>
      <c r="G424" s="13"/>
      <c r="H424" s="83"/>
      <c r="I424" s="188"/>
      <c r="J424" s="336"/>
      <c r="K424" s="83"/>
      <c r="L424" s="83"/>
      <c r="M424" s="274"/>
      <c r="N424" s="63"/>
      <c r="O424" s="59"/>
      <c r="P424" s="59"/>
      <c r="Q424" s="58"/>
      <c r="R424" s="59"/>
      <c r="S424" s="111"/>
      <c r="T424" s="84"/>
      <c r="U424" s="64"/>
      <c r="V424" s="84"/>
      <c r="W424" s="160"/>
      <c r="X424" s="265"/>
      <c r="Y424" s="264"/>
      <c r="Z424" s="2"/>
    </row>
    <row r="425" spans="1:26" ht="15" customHeight="1" x14ac:dyDescent="0.35">
      <c r="A425" s="341" t="s">
        <v>2678</v>
      </c>
      <c r="B425" s="341" t="s">
        <v>73</v>
      </c>
      <c r="C425" s="448">
        <v>1</v>
      </c>
      <c r="D425" s="449">
        <v>3</v>
      </c>
      <c r="E425" s="450">
        <v>15</v>
      </c>
      <c r="F425" s="451">
        <v>1000</v>
      </c>
      <c r="G425" s="452">
        <v>16</v>
      </c>
      <c r="H425" s="453">
        <v>11</v>
      </c>
      <c r="I425" s="454" t="s">
        <v>2176</v>
      </c>
      <c r="J425" s="513" t="s">
        <v>2144</v>
      </c>
      <c r="K425" s="514"/>
      <c r="L425" s="514"/>
      <c r="M425" s="515"/>
      <c r="N425" s="458" t="s">
        <v>57</v>
      </c>
      <c r="O425" s="500">
        <v>82482.200000000012</v>
      </c>
      <c r="P425" s="500">
        <v>397419.23999999993</v>
      </c>
      <c r="Q425" s="500">
        <v>180067.02</v>
      </c>
      <c r="R425" s="500">
        <v>116081.88</v>
      </c>
      <c r="S425" s="501"/>
      <c r="T425" s="502">
        <v>165</v>
      </c>
      <c r="U425" s="462">
        <f>V425-T425</f>
        <v>-165</v>
      </c>
      <c r="V425" s="502"/>
      <c r="W425" s="160"/>
      <c r="X425" s="265" t="str">
        <f t="shared" ref="X425:X460" si="75">G425&amp;"."&amp;H425</f>
        <v>16.11</v>
      </c>
      <c r="Y425" s="264" t="b">
        <f>COUNTIF('Codes SEC'!$B$2:$F$460,X425)&gt;0</f>
        <v>1</v>
      </c>
      <c r="Z425" s="2"/>
    </row>
    <row r="426" spans="1:26" ht="41" customHeight="1" x14ac:dyDescent="0.35">
      <c r="A426" s="341" t="s">
        <v>2678</v>
      </c>
      <c r="B426" s="342" t="s">
        <v>73</v>
      </c>
      <c r="C426" s="343">
        <v>1</v>
      </c>
      <c r="D426" s="344">
        <v>3</v>
      </c>
      <c r="E426" s="345">
        <v>15</v>
      </c>
      <c r="F426" s="346">
        <v>2009</v>
      </c>
      <c r="G426" s="347">
        <v>16</v>
      </c>
      <c r="H426" s="348">
        <v>11</v>
      </c>
      <c r="I426" s="349" t="s">
        <v>2176</v>
      </c>
      <c r="J426" s="350" t="s">
        <v>2001</v>
      </c>
      <c r="K426" s="351"/>
      <c r="L426" s="351"/>
      <c r="M426" s="352"/>
      <c r="N426" s="464" t="s">
        <v>1955</v>
      </c>
      <c r="O426" s="498">
        <v>808000</v>
      </c>
      <c r="P426" s="498">
        <v>872343.16</v>
      </c>
      <c r="Q426" s="498">
        <v>744733.97</v>
      </c>
      <c r="R426" s="498">
        <v>594875.07999999996</v>
      </c>
      <c r="S426" s="499"/>
      <c r="T426" s="516">
        <v>794</v>
      </c>
      <c r="U426" s="462">
        <f>V426-T426</f>
        <v>-794</v>
      </c>
      <c r="V426" s="516"/>
      <c r="W426" s="160"/>
      <c r="X426" s="265" t="str">
        <f t="shared" si="75"/>
        <v>16.11</v>
      </c>
      <c r="Y426" s="264" t="b">
        <f>COUNTIF('Codes SEC'!$B$2:$F$460,X426)&gt;0</f>
        <v>1</v>
      </c>
      <c r="Z426" s="2"/>
    </row>
    <row r="427" spans="1:26" ht="48" customHeight="1" x14ac:dyDescent="0.35">
      <c r="A427" s="341" t="s">
        <v>2678</v>
      </c>
      <c r="B427" s="342" t="s">
        <v>73</v>
      </c>
      <c r="C427" s="343">
        <v>1</v>
      </c>
      <c r="D427" s="344">
        <v>3</v>
      </c>
      <c r="E427" s="345">
        <v>15</v>
      </c>
      <c r="F427" s="346">
        <v>2014</v>
      </c>
      <c r="G427" s="347">
        <v>16</v>
      </c>
      <c r="H427" s="348">
        <v>11</v>
      </c>
      <c r="I427" s="349" t="s">
        <v>2176</v>
      </c>
      <c r="J427" s="507" t="s">
        <v>2145</v>
      </c>
      <c r="K427" s="508"/>
      <c r="L427" s="508"/>
      <c r="M427" s="509"/>
      <c r="N427" s="468" t="s">
        <v>2560</v>
      </c>
      <c r="O427" s="498">
        <v>454845.2</v>
      </c>
      <c r="P427" s="498">
        <v>529488.54</v>
      </c>
      <c r="Q427" s="498">
        <v>361282.41</v>
      </c>
      <c r="R427" s="498">
        <v>342536.28</v>
      </c>
      <c r="S427" s="499"/>
      <c r="T427" s="516">
        <v>475</v>
      </c>
      <c r="U427" s="462">
        <f>V427-T427</f>
        <v>-475</v>
      </c>
      <c r="V427" s="516"/>
      <c r="W427" s="160"/>
      <c r="X427" s="265" t="str">
        <f t="shared" si="75"/>
        <v>16.11</v>
      </c>
      <c r="Y427" s="264" t="b">
        <f>COUNTIF('Codes SEC'!$B$2:$F$460,X427)&gt;0</f>
        <v>1</v>
      </c>
      <c r="Z427" s="2"/>
    </row>
    <row r="428" spans="1:26" ht="42" customHeight="1" x14ac:dyDescent="0.35">
      <c r="A428" s="341" t="s">
        <v>2678</v>
      </c>
      <c r="B428" s="342" t="s">
        <v>73</v>
      </c>
      <c r="C428" s="343">
        <v>1</v>
      </c>
      <c r="D428" s="344">
        <v>3</v>
      </c>
      <c r="E428" s="345">
        <v>15</v>
      </c>
      <c r="F428" s="346">
        <v>2015</v>
      </c>
      <c r="G428" s="347">
        <v>16</v>
      </c>
      <c r="H428" s="348">
        <v>11</v>
      </c>
      <c r="I428" s="349" t="s">
        <v>2176</v>
      </c>
      <c r="J428" s="507" t="s">
        <v>2146</v>
      </c>
      <c r="K428" s="508"/>
      <c r="L428" s="508"/>
      <c r="M428" s="509"/>
      <c r="N428" s="468" t="s">
        <v>2761</v>
      </c>
      <c r="O428" s="465">
        <v>323845.02999999997</v>
      </c>
      <c r="P428" s="465">
        <v>78247.360000000001</v>
      </c>
      <c r="Q428" s="465">
        <v>70599.210000000006</v>
      </c>
      <c r="R428" s="465">
        <v>34098.69</v>
      </c>
      <c r="S428" s="466"/>
      <c r="T428" s="516">
        <v>40</v>
      </c>
      <c r="U428" s="462">
        <f>V428-T428</f>
        <v>-40</v>
      </c>
      <c r="V428" s="516"/>
      <c r="W428" s="160"/>
      <c r="X428" s="265" t="str">
        <f t="shared" si="75"/>
        <v>16.11</v>
      </c>
      <c r="Y428" s="264" t="b">
        <f>COUNTIF('Codes SEC'!$B$2:$F$460,X428)&gt;0</f>
        <v>1</v>
      </c>
      <c r="Z428" s="2"/>
    </row>
    <row r="429" spans="1:26" ht="14.15" customHeight="1" x14ac:dyDescent="0.35">
      <c r="A429" s="341" t="s">
        <v>2678</v>
      </c>
      <c r="B429" s="341" t="s">
        <v>73</v>
      </c>
      <c r="C429" s="448">
        <v>1</v>
      </c>
      <c r="D429" s="449">
        <v>3</v>
      </c>
      <c r="E429" s="450">
        <v>15</v>
      </c>
      <c r="F429" s="451">
        <v>1000</v>
      </c>
      <c r="G429" s="452">
        <v>16</v>
      </c>
      <c r="H429" s="453">
        <v>11</v>
      </c>
      <c r="I429" s="454" t="s">
        <v>2176</v>
      </c>
      <c r="J429" s="513" t="s">
        <v>2147</v>
      </c>
      <c r="K429" s="514"/>
      <c r="L429" s="514"/>
      <c r="M429" s="515"/>
      <c r="N429" s="511" t="s">
        <v>2481</v>
      </c>
      <c r="O429" s="517">
        <v>6795357.4299999997</v>
      </c>
      <c r="P429" s="517">
        <v>10170796.440000001</v>
      </c>
      <c r="Q429" s="517">
        <v>16119397.960000001</v>
      </c>
      <c r="R429" s="517">
        <v>12340502.359999999</v>
      </c>
      <c r="S429" s="518"/>
      <c r="T429" s="502">
        <v>14000</v>
      </c>
      <c r="U429" s="462">
        <f>V429-T429</f>
        <v>-14000</v>
      </c>
      <c r="V429" s="502"/>
      <c r="W429" s="160"/>
      <c r="X429" s="265" t="str">
        <f t="shared" si="75"/>
        <v>16.11</v>
      </c>
      <c r="Y429" s="264" t="b">
        <f>COUNTIF('Codes SEC'!$B$2:$F$460,X429)&gt;0</f>
        <v>1</v>
      </c>
      <c r="Z429" s="2"/>
    </row>
    <row r="430" spans="1:26" ht="29.5" customHeight="1" x14ac:dyDescent="0.35">
      <c r="A430" s="341"/>
      <c r="B430" s="341" t="s">
        <v>73</v>
      </c>
      <c r="C430" s="448">
        <v>1</v>
      </c>
      <c r="D430" s="449">
        <v>3</v>
      </c>
      <c r="E430" s="450">
        <v>15</v>
      </c>
      <c r="F430" s="451">
        <v>1000</v>
      </c>
      <c r="G430" s="452">
        <v>16</v>
      </c>
      <c r="H430" s="453">
        <v>11</v>
      </c>
      <c r="I430" s="454" t="s">
        <v>2176</v>
      </c>
      <c r="J430" s="513" t="s">
        <v>2148</v>
      </c>
      <c r="K430" s="514"/>
      <c r="L430" s="514"/>
      <c r="M430" s="515"/>
      <c r="N430" s="458" t="s">
        <v>2609</v>
      </c>
      <c r="O430" s="519">
        <v>428461.08</v>
      </c>
      <c r="P430" s="519">
        <v>1342708.89</v>
      </c>
      <c r="Q430" s="519">
        <v>2169020.69</v>
      </c>
      <c r="R430" s="519">
        <v>951969.73</v>
      </c>
      <c r="S430" s="520"/>
      <c r="T430" s="502"/>
      <c r="U430" s="462"/>
      <c r="V430" s="502"/>
      <c r="W430" s="160"/>
      <c r="X430" s="265" t="str">
        <f t="shared" si="75"/>
        <v>16.11</v>
      </c>
      <c r="Y430" s="264" t="b">
        <f>COUNTIF('Codes SEC'!$B$2:$F$460,X430)&gt;0</f>
        <v>1</v>
      </c>
      <c r="Z430" s="2"/>
    </row>
    <row r="431" spans="1:26" ht="36" x14ac:dyDescent="0.35">
      <c r="A431" s="341" t="s">
        <v>2678</v>
      </c>
      <c r="B431" s="342" t="s">
        <v>73</v>
      </c>
      <c r="C431" s="343">
        <v>1</v>
      </c>
      <c r="D431" s="344">
        <v>3</v>
      </c>
      <c r="E431" s="345">
        <v>15</v>
      </c>
      <c r="F431" s="346">
        <v>2016</v>
      </c>
      <c r="G431" s="347">
        <v>16</v>
      </c>
      <c r="H431" s="348">
        <v>11</v>
      </c>
      <c r="I431" s="349" t="s">
        <v>2176</v>
      </c>
      <c r="J431" s="507" t="s">
        <v>2342</v>
      </c>
      <c r="K431" s="508"/>
      <c r="L431" s="508"/>
      <c r="M431" s="509"/>
      <c r="N431" s="464" t="s">
        <v>2559</v>
      </c>
      <c r="O431" s="465">
        <v>188460.77</v>
      </c>
      <c r="P431" s="465">
        <v>617050.38</v>
      </c>
      <c r="Q431" s="465">
        <v>197070.82</v>
      </c>
      <c r="R431" s="465">
        <v>629373.93999999994</v>
      </c>
      <c r="S431" s="466"/>
      <c r="T431" s="467">
        <v>295</v>
      </c>
      <c r="U431" s="462">
        <f>V431-T431</f>
        <v>-295</v>
      </c>
      <c r="V431" s="467"/>
      <c r="W431" s="160"/>
      <c r="X431" s="265" t="str">
        <f t="shared" si="75"/>
        <v>16.11</v>
      </c>
      <c r="Y431" s="264" t="b">
        <f>COUNTIF('Codes SEC'!$B$2:$F$460,X431)&gt;0</f>
        <v>1</v>
      </c>
      <c r="Z431" s="2"/>
    </row>
    <row r="432" spans="1:26" ht="24" x14ac:dyDescent="0.35">
      <c r="A432" s="341"/>
      <c r="B432" s="342"/>
      <c r="C432" s="343">
        <v>1</v>
      </c>
      <c r="D432" s="344">
        <v>3</v>
      </c>
      <c r="E432" s="345">
        <v>15</v>
      </c>
      <c r="F432" s="346">
        <v>2021</v>
      </c>
      <c r="G432" s="347">
        <v>16</v>
      </c>
      <c r="H432" s="348">
        <v>11</v>
      </c>
      <c r="I432" s="349"/>
      <c r="J432" s="507"/>
      <c r="K432" s="508"/>
      <c r="L432" s="508"/>
      <c r="M432" s="509"/>
      <c r="N432" s="464" t="s">
        <v>1972</v>
      </c>
      <c r="O432" s="521"/>
      <c r="P432" s="521"/>
      <c r="Q432" s="521"/>
      <c r="R432" s="521"/>
      <c r="S432" s="522"/>
      <c r="T432" s="516"/>
      <c r="U432" s="462">
        <f>V432-T432</f>
        <v>0</v>
      </c>
      <c r="V432" s="516"/>
      <c r="W432" s="160"/>
      <c r="X432" s="265" t="str">
        <f t="shared" si="75"/>
        <v>16.11</v>
      </c>
      <c r="Y432" s="264" t="b">
        <f>COUNTIF('Codes SEC'!$B$2:$F$460,X432)&gt;0</f>
        <v>1</v>
      </c>
      <c r="Z432" s="2"/>
    </row>
    <row r="433" spans="1:26" ht="29.25" customHeight="1" x14ac:dyDescent="0.35">
      <c r="A433" s="341" t="s">
        <v>2678</v>
      </c>
      <c r="B433" s="342" t="s">
        <v>73</v>
      </c>
      <c r="C433" s="343">
        <v>1</v>
      </c>
      <c r="D433" s="344">
        <v>3</v>
      </c>
      <c r="E433" s="345">
        <v>15</v>
      </c>
      <c r="F433" s="463">
        <v>2012</v>
      </c>
      <c r="G433" s="347">
        <v>16</v>
      </c>
      <c r="H433" s="348">
        <v>12</v>
      </c>
      <c r="I433" s="349" t="s">
        <v>2177</v>
      </c>
      <c r="J433" s="350" t="s">
        <v>2002</v>
      </c>
      <c r="K433" s="351"/>
      <c r="L433" s="351"/>
      <c r="M433" s="352"/>
      <c r="N433" s="353" t="s">
        <v>1954</v>
      </c>
      <c r="O433" s="465">
        <v>1610000</v>
      </c>
      <c r="P433" s="465">
        <v>1632500</v>
      </c>
      <c r="Q433" s="465">
        <v>1521904.05</v>
      </c>
      <c r="R433" s="465">
        <v>1679265.16</v>
      </c>
      <c r="S433" s="466"/>
      <c r="T433" s="516">
        <v>1500</v>
      </c>
      <c r="U433" s="462">
        <f>V433-T433</f>
        <v>-1500</v>
      </c>
      <c r="V433" s="516"/>
      <c r="W433" s="160"/>
      <c r="X433" s="265" t="str">
        <f t="shared" si="75"/>
        <v>16.12</v>
      </c>
      <c r="Y433" s="264" t="b">
        <f>COUNTIF('Codes SEC'!$B$2:$F$460,X433)&gt;0</f>
        <v>1</v>
      </c>
      <c r="Z433" s="2"/>
    </row>
    <row r="434" spans="1:26" ht="14.5" x14ac:dyDescent="0.35">
      <c r="A434" s="341" t="s">
        <v>2678</v>
      </c>
      <c r="B434" s="341" t="s">
        <v>73</v>
      </c>
      <c r="C434" s="448">
        <v>1</v>
      </c>
      <c r="D434" s="449">
        <v>3</v>
      </c>
      <c r="E434" s="450">
        <v>15</v>
      </c>
      <c r="F434" s="451">
        <v>1000</v>
      </c>
      <c r="G434" s="452">
        <v>16</v>
      </c>
      <c r="H434" s="503">
        <v>12</v>
      </c>
      <c r="I434" s="454" t="s">
        <v>2177</v>
      </c>
      <c r="J434" s="523" t="s">
        <v>2003</v>
      </c>
      <c r="K434" s="524"/>
      <c r="L434" s="524"/>
      <c r="M434" s="525"/>
      <c r="N434" s="511" t="s">
        <v>107</v>
      </c>
      <c r="O434" s="500">
        <v>4388848.28</v>
      </c>
      <c r="P434" s="500">
        <v>4509006.4000000004</v>
      </c>
      <c r="Q434" s="500">
        <v>4567441.3899999997</v>
      </c>
      <c r="R434" s="500">
        <v>4691981.9400000004</v>
      </c>
      <c r="S434" s="501"/>
      <c r="T434" s="502">
        <v>4600</v>
      </c>
      <c r="U434" s="462">
        <f>V434-T434</f>
        <v>-4600</v>
      </c>
      <c r="V434" s="502"/>
      <c r="W434" s="160"/>
      <c r="X434" s="265" t="str">
        <f t="shared" si="75"/>
        <v>16.12</v>
      </c>
      <c r="Y434" s="264" t="b">
        <f>COUNTIF('Codes SEC'!$B$2:$F$460,X434)&gt;0</f>
        <v>1</v>
      </c>
      <c r="Z434" s="2"/>
    </row>
    <row r="435" spans="1:26" ht="14.5" x14ac:dyDescent="0.35">
      <c r="A435" s="341" t="s">
        <v>2678</v>
      </c>
      <c r="B435" s="341" t="s">
        <v>73</v>
      </c>
      <c r="C435" s="448">
        <v>1</v>
      </c>
      <c r="D435" s="449">
        <v>3</v>
      </c>
      <c r="E435" s="450">
        <v>15</v>
      </c>
      <c r="F435" s="451">
        <v>1000</v>
      </c>
      <c r="G435" s="452">
        <v>16</v>
      </c>
      <c r="H435" s="453">
        <v>12</v>
      </c>
      <c r="I435" s="454" t="s">
        <v>2177</v>
      </c>
      <c r="J435" s="523" t="s">
        <v>2004</v>
      </c>
      <c r="K435" s="524"/>
      <c r="L435" s="524"/>
      <c r="M435" s="525"/>
      <c r="N435" s="458" t="s">
        <v>58</v>
      </c>
      <c r="O435" s="517">
        <v>59886.299999999988</v>
      </c>
      <c r="P435" s="517">
        <v>53076.01999999999</v>
      </c>
      <c r="Q435" s="517">
        <v>30341.95</v>
      </c>
      <c r="R435" s="517">
        <v>33290.300000000003</v>
      </c>
      <c r="S435" s="518"/>
      <c r="T435" s="502">
        <v>60</v>
      </c>
      <c r="U435" s="462">
        <f>V435-T435</f>
        <v>-60</v>
      </c>
      <c r="V435" s="502"/>
      <c r="W435" s="160"/>
      <c r="X435" s="265" t="str">
        <f t="shared" si="75"/>
        <v>16.12</v>
      </c>
      <c r="Y435" s="264" t="b">
        <f>COUNTIF('Codes SEC'!$B$2:$F$460,X435)&gt;0</f>
        <v>1</v>
      </c>
      <c r="Z435" s="2"/>
    </row>
    <row r="436" spans="1:26" ht="39.9" customHeight="1" x14ac:dyDescent="0.35">
      <c r="A436" s="341"/>
      <c r="B436" s="342" t="s">
        <v>73</v>
      </c>
      <c r="C436" s="343">
        <v>1</v>
      </c>
      <c r="D436" s="344">
        <v>3</v>
      </c>
      <c r="E436" s="345">
        <v>15</v>
      </c>
      <c r="F436" s="346">
        <v>2011</v>
      </c>
      <c r="G436" s="347">
        <v>16</v>
      </c>
      <c r="H436" s="348">
        <v>12</v>
      </c>
      <c r="I436" s="349" t="s">
        <v>2177</v>
      </c>
      <c r="J436" s="507" t="s">
        <v>2153</v>
      </c>
      <c r="K436" s="508"/>
      <c r="L436" s="508"/>
      <c r="M436" s="509"/>
      <c r="N436" s="353" t="s">
        <v>2611</v>
      </c>
      <c r="O436" s="521">
        <v>233000</v>
      </c>
      <c r="P436" s="521">
        <v>271000</v>
      </c>
      <c r="Q436" s="521">
        <v>232108</v>
      </c>
      <c r="R436" s="521">
        <v>208708</v>
      </c>
      <c r="S436" s="522"/>
      <c r="T436" s="467"/>
      <c r="U436" s="462"/>
      <c r="V436" s="467"/>
      <c r="W436" s="160"/>
      <c r="X436" s="265" t="str">
        <f t="shared" si="75"/>
        <v>16.12</v>
      </c>
      <c r="Y436" s="264" t="b">
        <f>COUNTIF('Codes SEC'!$B$2:$F$460,X436)&gt;0</f>
        <v>1</v>
      </c>
      <c r="Z436" s="2"/>
    </row>
    <row r="437" spans="1:26" ht="40.25" customHeight="1" x14ac:dyDescent="0.35">
      <c r="A437" s="341" t="s">
        <v>2678</v>
      </c>
      <c r="B437" s="342" t="s">
        <v>73</v>
      </c>
      <c r="C437" s="343">
        <v>1</v>
      </c>
      <c r="D437" s="344">
        <v>3</v>
      </c>
      <c r="E437" s="345">
        <v>15</v>
      </c>
      <c r="F437" s="346">
        <v>2016</v>
      </c>
      <c r="G437" s="347">
        <v>16</v>
      </c>
      <c r="H437" s="348">
        <v>12</v>
      </c>
      <c r="I437" s="349" t="s">
        <v>2177</v>
      </c>
      <c r="J437" s="507" t="s">
        <v>2154</v>
      </c>
      <c r="K437" s="508"/>
      <c r="L437" s="508"/>
      <c r="M437" s="509"/>
      <c r="N437" s="526" t="s">
        <v>2651</v>
      </c>
      <c r="O437" s="521">
        <v>185</v>
      </c>
      <c r="P437" s="521">
        <v>11527.85</v>
      </c>
      <c r="Q437" s="521">
        <v>0</v>
      </c>
      <c r="R437" s="521">
        <v>0</v>
      </c>
      <c r="S437" s="522"/>
      <c r="T437" s="516">
        <v>10</v>
      </c>
      <c r="U437" s="462">
        <f>V437-T437</f>
        <v>-10</v>
      </c>
      <c r="V437" s="516"/>
      <c r="W437" s="160"/>
      <c r="X437" s="265" t="str">
        <f t="shared" si="75"/>
        <v>16.12</v>
      </c>
      <c r="Y437" s="264" t="b">
        <f>COUNTIF('Codes SEC'!$B$2:$F$460,X437)&gt;0</f>
        <v>1</v>
      </c>
      <c r="Z437" s="2"/>
    </row>
    <row r="438" spans="1:26" s="81" customFormat="1" ht="25.25" customHeight="1" x14ac:dyDescent="0.35">
      <c r="A438" s="341" t="s">
        <v>2678</v>
      </c>
      <c r="B438" s="341" t="s">
        <v>73</v>
      </c>
      <c r="C438" s="448">
        <v>1</v>
      </c>
      <c r="D438" s="449">
        <v>3</v>
      </c>
      <c r="E438" s="450">
        <v>15</v>
      </c>
      <c r="F438" s="451">
        <v>1000</v>
      </c>
      <c r="G438" s="452">
        <v>16</v>
      </c>
      <c r="H438" s="453">
        <v>12</v>
      </c>
      <c r="I438" s="454">
        <v>91612000</v>
      </c>
      <c r="J438" s="527" t="s">
        <v>2364</v>
      </c>
      <c r="K438" s="528"/>
      <c r="L438" s="528"/>
      <c r="M438" s="529"/>
      <c r="N438" s="530" t="s">
        <v>2367</v>
      </c>
      <c r="O438" s="519"/>
      <c r="P438" s="519"/>
      <c r="Q438" s="519">
        <v>0</v>
      </c>
      <c r="R438" s="519">
        <v>170860.65</v>
      </c>
      <c r="S438" s="520"/>
      <c r="T438" s="461">
        <v>250</v>
      </c>
      <c r="U438" s="462">
        <f>V438-T438</f>
        <v>-250</v>
      </c>
      <c r="V438" s="461"/>
      <c r="W438" s="160"/>
      <c r="X438" s="265" t="str">
        <f t="shared" si="75"/>
        <v>16.12</v>
      </c>
      <c r="Y438" s="264" t="b">
        <f>COUNTIF('Codes SEC'!$B$2:$F$460,X438)&gt;0</f>
        <v>1</v>
      </c>
      <c r="Z438" s="2"/>
    </row>
    <row r="439" spans="1:26" s="81" customFormat="1" ht="50" customHeight="1" x14ac:dyDescent="0.35">
      <c r="A439" s="531" t="s">
        <v>2678</v>
      </c>
      <c r="B439" s="342" t="s">
        <v>73</v>
      </c>
      <c r="C439" s="343">
        <v>1</v>
      </c>
      <c r="D439" s="344">
        <v>3</v>
      </c>
      <c r="E439" s="345">
        <v>15</v>
      </c>
      <c r="F439" s="346">
        <v>2014</v>
      </c>
      <c r="G439" s="347">
        <v>16</v>
      </c>
      <c r="H439" s="348">
        <v>12</v>
      </c>
      <c r="I439" s="349">
        <v>91612000</v>
      </c>
      <c r="J439" s="507" t="s">
        <v>2376</v>
      </c>
      <c r="K439" s="508" t="s">
        <v>2519</v>
      </c>
      <c r="L439" s="508" t="s">
        <v>2522</v>
      </c>
      <c r="M439" s="509">
        <v>44895</v>
      </c>
      <c r="N439" s="468" t="s">
        <v>2384</v>
      </c>
      <c r="O439" s="498"/>
      <c r="P439" s="498"/>
      <c r="Q439" s="498">
        <v>0</v>
      </c>
      <c r="R439" s="498">
        <v>21312.78</v>
      </c>
      <c r="S439" s="499"/>
      <c r="T439" s="516">
        <v>25</v>
      </c>
      <c r="U439" s="462">
        <f>V439-T439</f>
        <v>-25</v>
      </c>
      <c r="V439" s="516"/>
      <c r="W439" s="160"/>
      <c r="X439" s="265" t="str">
        <f t="shared" si="75"/>
        <v>16.12</v>
      </c>
      <c r="Y439" s="264" t="b">
        <f>COUNTIF('Codes SEC'!$B$2:$F$460,X439)&gt;0</f>
        <v>1</v>
      </c>
      <c r="Z439" s="2"/>
    </row>
    <row r="440" spans="1:26" s="81" customFormat="1" ht="53" customHeight="1" x14ac:dyDescent="0.35">
      <c r="A440" s="531" t="s">
        <v>2678</v>
      </c>
      <c r="B440" s="342" t="s">
        <v>73</v>
      </c>
      <c r="C440" s="343">
        <v>1</v>
      </c>
      <c r="D440" s="344">
        <v>3</v>
      </c>
      <c r="E440" s="345">
        <v>15</v>
      </c>
      <c r="F440" s="346">
        <v>2015</v>
      </c>
      <c r="G440" s="347">
        <v>16</v>
      </c>
      <c r="H440" s="348">
        <v>12</v>
      </c>
      <c r="I440" s="349">
        <v>91612000</v>
      </c>
      <c r="J440" s="507" t="s">
        <v>2378</v>
      </c>
      <c r="K440" s="508" t="s">
        <v>2519</v>
      </c>
      <c r="L440" s="508" t="s">
        <v>2522</v>
      </c>
      <c r="M440" s="509">
        <v>44895</v>
      </c>
      <c r="N440" s="468" t="s">
        <v>2386</v>
      </c>
      <c r="O440" s="465"/>
      <c r="P440" s="465"/>
      <c r="Q440" s="465">
        <v>0</v>
      </c>
      <c r="R440" s="465">
        <v>0</v>
      </c>
      <c r="S440" s="466"/>
      <c r="T440" s="516">
        <v>5</v>
      </c>
      <c r="U440" s="462">
        <f>V440-T440</f>
        <v>-5</v>
      </c>
      <c r="V440" s="516"/>
      <c r="W440" s="160"/>
      <c r="X440" s="265" t="str">
        <f t="shared" si="75"/>
        <v>16.12</v>
      </c>
      <c r="Y440" s="264" t="b">
        <f>COUNTIF('Codes SEC'!$B$2:$F$460,X440)&gt;0</f>
        <v>1</v>
      </c>
      <c r="Z440" s="2"/>
    </row>
    <row r="441" spans="1:26" s="81" customFormat="1" ht="41" customHeight="1" x14ac:dyDescent="0.35">
      <c r="A441" s="531" t="s">
        <v>2678</v>
      </c>
      <c r="B441" s="342" t="s">
        <v>73</v>
      </c>
      <c r="C441" s="343">
        <v>1</v>
      </c>
      <c r="D441" s="344">
        <v>3</v>
      </c>
      <c r="E441" s="345">
        <v>15</v>
      </c>
      <c r="F441" s="346">
        <v>2016</v>
      </c>
      <c r="G441" s="347">
        <v>16</v>
      </c>
      <c r="H441" s="348">
        <v>12</v>
      </c>
      <c r="I441" s="349">
        <v>91612000</v>
      </c>
      <c r="J441" s="507" t="s">
        <v>2500</v>
      </c>
      <c r="K441" s="508" t="s">
        <v>2519</v>
      </c>
      <c r="L441" s="508" t="s">
        <v>2522</v>
      </c>
      <c r="M441" s="509">
        <v>44895</v>
      </c>
      <c r="N441" s="468" t="s">
        <v>2502</v>
      </c>
      <c r="O441" s="465"/>
      <c r="P441" s="465"/>
      <c r="Q441" s="465">
        <v>0</v>
      </c>
      <c r="R441" s="465">
        <v>4815</v>
      </c>
      <c r="S441" s="466"/>
      <c r="T441" s="516">
        <v>5</v>
      </c>
      <c r="U441" s="462">
        <f>V441-T441</f>
        <v>-5</v>
      </c>
      <c r="V441" s="516"/>
      <c r="W441" s="160"/>
      <c r="X441" s="265" t="str">
        <f t="shared" si="75"/>
        <v>16.12</v>
      </c>
      <c r="Y441" s="264" t="b">
        <f>COUNTIF('Codes SEC'!$B$2:$F$460,X441)&gt;0</f>
        <v>1</v>
      </c>
      <c r="Z441" s="2"/>
    </row>
    <row r="442" spans="1:26" s="81" customFormat="1" ht="28.5" customHeight="1" x14ac:dyDescent="0.35">
      <c r="A442" s="531"/>
      <c r="B442" s="532" t="s">
        <v>73</v>
      </c>
      <c r="C442" s="533">
        <v>1</v>
      </c>
      <c r="D442" s="534">
        <v>3</v>
      </c>
      <c r="E442" s="535">
        <v>15</v>
      </c>
      <c r="F442" s="536">
        <v>1000</v>
      </c>
      <c r="G442" s="537">
        <v>16</v>
      </c>
      <c r="H442" s="538">
        <v>12</v>
      </c>
      <c r="I442" s="539">
        <v>91612000</v>
      </c>
      <c r="J442" s="504" t="s">
        <v>2380</v>
      </c>
      <c r="K442" s="505" t="s">
        <v>2519</v>
      </c>
      <c r="L442" s="505" t="s">
        <v>2522</v>
      </c>
      <c r="M442" s="506">
        <v>44895</v>
      </c>
      <c r="N442" s="540" t="s">
        <v>2697</v>
      </c>
      <c r="O442" s="519"/>
      <c r="P442" s="519"/>
      <c r="Q442" s="519">
        <v>0</v>
      </c>
      <c r="R442" s="519">
        <v>68823.45</v>
      </c>
      <c r="S442" s="520"/>
      <c r="T442" s="461"/>
      <c r="U442" s="462"/>
      <c r="V442" s="461"/>
      <c r="W442" s="160"/>
      <c r="X442" s="265" t="str">
        <f t="shared" si="75"/>
        <v>16.12</v>
      </c>
      <c r="Y442" s="264" t="b">
        <f>COUNTIF('Codes SEC'!$B$2:$F$460,X442)&gt;0</f>
        <v>1</v>
      </c>
      <c r="Z442" s="2"/>
    </row>
    <row r="443" spans="1:26" s="81" customFormat="1" ht="25.25" customHeight="1" x14ac:dyDescent="0.35">
      <c r="A443" s="341" t="s">
        <v>2678</v>
      </c>
      <c r="B443" s="341" t="s">
        <v>73</v>
      </c>
      <c r="C443" s="448">
        <v>1</v>
      </c>
      <c r="D443" s="449">
        <v>3</v>
      </c>
      <c r="E443" s="450">
        <v>15</v>
      </c>
      <c r="F443" s="451">
        <v>1000</v>
      </c>
      <c r="G443" s="452">
        <v>16</v>
      </c>
      <c r="H443" s="453">
        <v>20</v>
      </c>
      <c r="I443" s="454">
        <v>91620000</v>
      </c>
      <c r="J443" s="527" t="s">
        <v>2365</v>
      </c>
      <c r="K443" s="528"/>
      <c r="L443" s="528"/>
      <c r="M443" s="529"/>
      <c r="N443" s="458" t="s">
        <v>2366</v>
      </c>
      <c r="O443" s="519"/>
      <c r="P443" s="519"/>
      <c r="Q443" s="519">
        <v>0</v>
      </c>
      <c r="R443" s="519">
        <v>0</v>
      </c>
      <c r="S443" s="520"/>
      <c r="T443" s="461">
        <v>1</v>
      </c>
      <c r="U443" s="462">
        <f t="shared" ref="U443:U451" si="76">V443-T443</f>
        <v>-1</v>
      </c>
      <c r="V443" s="461"/>
      <c r="W443" s="160"/>
      <c r="X443" s="265" t="str">
        <f t="shared" si="75"/>
        <v>16.20</v>
      </c>
      <c r="Y443" s="264" t="b">
        <f>COUNTIF('Codes SEC'!$B$2:$F$460,X443)&gt;0</f>
        <v>1</v>
      </c>
      <c r="Z443" s="2"/>
    </row>
    <row r="444" spans="1:26" s="81" customFormat="1" ht="48" customHeight="1" x14ac:dyDescent="0.35">
      <c r="A444" s="531" t="s">
        <v>2678</v>
      </c>
      <c r="B444" s="342" t="s">
        <v>73</v>
      </c>
      <c r="C444" s="343">
        <v>1</v>
      </c>
      <c r="D444" s="344">
        <v>3</v>
      </c>
      <c r="E444" s="345">
        <v>15</v>
      </c>
      <c r="F444" s="346">
        <v>2014</v>
      </c>
      <c r="G444" s="347">
        <v>16</v>
      </c>
      <c r="H444" s="348">
        <v>20</v>
      </c>
      <c r="I444" s="349">
        <v>91620000</v>
      </c>
      <c r="J444" s="507" t="s">
        <v>2377</v>
      </c>
      <c r="K444" s="508" t="s">
        <v>2519</v>
      </c>
      <c r="L444" s="508" t="s">
        <v>2522</v>
      </c>
      <c r="M444" s="509">
        <v>44895</v>
      </c>
      <c r="N444" s="468" t="s">
        <v>2385</v>
      </c>
      <c r="O444" s="498"/>
      <c r="P444" s="498"/>
      <c r="Q444" s="498">
        <v>0</v>
      </c>
      <c r="R444" s="498">
        <v>605</v>
      </c>
      <c r="S444" s="499"/>
      <c r="T444" s="516">
        <v>1</v>
      </c>
      <c r="U444" s="462">
        <f t="shared" si="76"/>
        <v>-1</v>
      </c>
      <c r="V444" s="516"/>
      <c r="W444" s="160"/>
      <c r="X444" s="265" t="str">
        <f t="shared" si="75"/>
        <v>16.20</v>
      </c>
      <c r="Y444" s="264" t="b">
        <f>COUNTIF('Codes SEC'!$B$2:$F$460,X444)&gt;0</f>
        <v>1</v>
      </c>
      <c r="Z444" s="2"/>
    </row>
    <row r="445" spans="1:26" s="81" customFormat="1" ht="51" customHeight="1" x14ac:dyDescent="0.35">
      <c r="A445" s="531" t="s">
        <v>2678</v>
      </c>
      <c r="B445" s="342" t="s">
        <v>73</v>
      </c>
      <c r="C445" s="343">
        <v>1</v>
      </c>
      <c r="D445" s="344">
        <v>3</v>
      </c>
      <c r="E445" s="345">
        <v>15</v>
      </c>
      <c r="F445" s="346">
        <v>2015</v>
      </c>
      <c r="G445" s="347">
        <v>16</v>
      </c>
      <c r="H445" s="348">
        <v>20</v>
      </c>
      <c r="I445" s="349">
        <v>91620000</v>
      </c>
      <c r="J445" s="507" t="s">
        <v>2379</v>
      </c>
      <c r="K445" s="508" t="s">
        <v>2519</v>
      </c>
      <c r="L445" s="508" t="s">
        <v>2522</v>
      </c>
      <c r="M445" s="509">
        <v>44895</v>
      </c>
      <c r="N445" s="468" t="s">
        <v>2387</v>
      </c>
      <c r="O445" s="465"/>
      <c r="P445" s="465"/>
      <c r="Q445" s="465">
        <v>0</v>
      </c>
      <c r="R445" s="465">
        <v>0</v>
      </c>
      <c r="S445" s="466"/>
      <c r="T445" s="516">
        <v>1</v>
      </c>
      <c r="U445" s="462">
        <f t="shared" si="76"/>
        <v>-1</v>
      </c>
      <c r="V445" s="516"/>
      <c r="W445" s="160"/>
      <c r="X445" s="265" t="str">
        <f t="shared" si="75"/>
        <v>16.20</v>
      </c>
      <c r="Y445" s="264" t="b">
        <f>COUNTIF('Codes SEC'!$B$2:$F$460,X445)&gt;0</f>
        <v>1</v>
      </c>
      <c r="Z445" s="2"/>
    </row>
    <row r="446" spans="1:26" s="81" customFormat="1" ht="39.65" customHeight="1" x14ac:dyDescent="0.35">
      <c r="A446" s="531" t="s">
        <v>2678</v>
      </c>
      <c r="B446" s="342" t="s">
        <v>73</v>
      </c>
      <c r="C446" s="343">
        <v>1</v>
      </c>
      <c r="D446" s="344">
        <v>3</v>
      </c>
      <c r="E446" s="345">
        <v>15</v>
      </c>
      <c r="F446" s="346">
        <v>2016</v>
      </c>
      <c r="G446" s="347">
        <v>16</v>
      </c>
      <c r="H446" s="348">
        <v>20</v>
      </c>
      <c r="I446" s="349">
        <v>91620000</v>
      </c>
      <c r="J446" s="507" t="s">
        <v>2501</v>
      </c>
      <c r="K446" s="508" t="s">
        <v>2519</v>
      </c>
      <c r="L446" s="508" t="s">
        <v>2522</v>
      </c>
      <c r="M446" s="509">
        <v>44895</v>
      </c>
      <c r="N446" s="468" t="s">
        <v>2503</v>
      </c>
      <c r="O446" s="465"/>
      <c r="P446" s="465"/>
      <c r="Q446" s="465">
        <v>0</v>
      </c>
      <c r="R446" s="465">
        <v>0</v>
      </c>
      <c r="S446" s="466"/>
      <c r="T446" s="516">
        <v>1</v>
      </c>
      <c r="U446" s="462">
        <f t="shared" si="76"/>
        <v>-1</v>
      </c>
      <c r="V446" s="516"/>
      <c r="W446" s="160"/>
      <c r="X446" s="265" t="str">
        <f t="shared" si="75"/>
        <v>16.20</v>
      </c>
      <c r="Y446" s="264" t="b">
        <f>COUNTIF('Codes SEC'!$B$2:$F$460,X446)&gt;0</f>
        <v>1</v>
      </c>
      <c r="Z446" s="2"/>
    </row>
    <row r="447" spans="1:26" s="81" customFormat="1" ht="30.65" customHeight="1" x14ac:dyDescent="0.35">
      <c r="A447" s="531"/>
      <c r="B447" s="532" t="s">
        <v>73</v>
      </c>
      <c r="C447" s="533">
        <v>1</v>
      </c>
      <c r="D447" s="534">
        <v>3</v>
      </c>
      <c r="E447" s="535">
        <v>15</v>
      </c>
      <c r="F447" s="536">
        <v>1000</v>
      </c>
      <c r="G447" s="537">
        <v>16</v>
      </c>
      <c r="H447" s="538">
        <v>20</v>
      </c>
      <c r="I447" s="539">
        <v>91620000</v>
      </c>
      <c r="J447" s="504" t="s">
        <v>2381</v>
      </c>
      <c r="K447" s="505" t="s">
        <v>2519</v>
      </c>
      <c r="L447" s="505" t="s">
        <v>2522</v>
      </c>
      <c r="M447" s="506">
        <v>44895</v>
      </c>
      <c r="N447" s="458" t="s">
        <v>2610</v>
      </c>
      <c r="O447" s="519"/>
      <c r="P447" s="519"/>
      <c r="Q447" s="519">
        <v>0</v>
      </c>
      <c r="R447" s="519">
        <v>0</v>
      </c>
      <c r="S447" s="520"/>
      <c r="T447" s="461"/>
      <c r="U447" s="462"/>
      <c r="V447" s="541"/>
      <c r="W447" s="160"/>
      <c r="X447" s="265" t="str">
        <f t="shared" si="75"/>
        <v>16.20</v>
      </c>
      <c r="Y447" s="264" t="b">
        <f>COUNTIF('Codes SEC'!$B$2:$F$460,X447)&gt;0</f>
        <v>1</v>
      </c>
      <c r="Z447" s="2"/>
    </row>
    <row r="448" spans="1:26" ht="24" x14ac:dyDescent="0.35">
      <c r="A448" s="341" t="s">
        <v>2678</v>
      </c>
      <c r="B448" s="341" t="s">
        <v>73</v>
      </c>
      <c r="C448" s="448">
        <v>1</v>
      </c>
      <c r="D448" s="449">
        <v>3</v>
      </c>
      <c r="E448" s="450">
        <v>15</v>
      </c>
      <c r="F448" s="451">
        <v>1000</v>
      </c>
      <c r="G448" s="452">
        <v>26</v>
      </c>
      <c r="H448" s="453">
        <v>10</v>
      </c>
      <c r="I448" s="454" t="s">
        <v>2190</v>
      </c>
      <c r="J448" s="504" t="s">
        <v>2156</v>
      </c>
      <c r="K448" s="542"/>
      <c r="L448" s="542"/>
      <c r="M448" s="543"/>
      <c r="N448" s="544" t="s">
        <v>66</v>
      </c>
      <c r="O448" s="500">
        <v>889.16</v>
      </c>
      <c r="P448" s="500">
        <v>695.3900000000001</v>
      </c>
      <c r="Q448" s="500">
        <v>385.22</v>
      </c>
      <c r="R448" s="500">
        <v>209.81</v>
      </c>
      <c r="S448" s="501"/>
      <c r="T448" s="502">
        <v>1</v>
      </c>
      <c r="U448" s="462">
        <f t="shared" si="76"/>
        <v>-1</v>
      </c>
      <c r="V448" s="461"/>
      <c r="W448" s="160"/>
      <c r="X448" s="265" t="str">
        <f t="shared" si="75"/>
        <v>26.10</v>
      </c>
      <c r="Y448" s="264" t="b">
        <f>COUNTIF('Codes SEC'!$B$2:$F$460,X448)&gt;0</f>
        <v>1</v>
      </c>
      <c r="Z448" s="2"/>
    </row>
    <row r="449" spans="1:26" ht="36" x14ac:dyDescent="0.35">
      <c r="A449" s="341" t="s">
        <v>2678</v>
      </c>
      <c r="B449" s="342" t="s">
        <v>73</v>
      </c>
      <c r="C449" s="343">
        <v>1</v>
      </c>
      <c r="D449" s="344">
        <v>3</v>
      </c>
      <c r="E449" s="345">
        <v>15</v>
      </c>
      <c r="F449" s="346">
        <v>2017</v>
      </c>
      <c r="G449" s="347">
        <v>28</v>
      </c>
      <c r="H449" s="348">
        <v>30</v>
      </c>
      <c r="I449" s="349" t="s">
        <v>2187</v>
      </c>
      <c r="J449" s="507" t="s">
        <v>2157</v>
      </c>
      <c r="K449" s="508"/>
      <c r="L449" s="508"/>
      <c r="M449" s="509"/>
      <c r="N449" s="468" t="s">
        <v>1942</v>
      </c>
      <c r="O449" s="465">
        <v>115428.88</v>
      </c>
      <c r="P449" s="465">
        <v>110380.25</v>
      </c>
      <c r="Q449" s="465">
        <v>116012.81</v>
      </c>
      <c r="R449" s="465">
        <v>120030.67</v>
      </c>
      <c r="S449" s="466"/>
      <c r="T449" s="516">
        <v>114</v>
      </c>
      <c r="U449" s="462">
        <f t="shared" si="76"/>
        <v>-114</v>
      </c>
      <c r="V449" s="516"/>
      <c r="W449" s="160"/>
      <c r="X449" s="265" t="str">
        <f t="shared" si="75"/>
        <v>28.30</v>
      </c>
      <c r="Y449" s="264" t="b">
        <f>COUNTIF('Codes SEC'!$B$2:$F$460,X449)&gt;0</f>
        <v>1</v>
      </c>
      <c r="Z449" s="2"/>
    </row>
    <row r="450" spans="1:26" ht="14.5" x14ac:dyDescent="0.35">
      <c r="A450" s="341" t="s">
        <v>2678</v>
      </c>
      <c r="B450" s="341" t="s">
        <v>73</v>
      </c>
      <c r="C450" s="448">
        <v>1</v>
      </c>
      <c r="D450" s="449">
        <v>3</v>
      </c>
      <c r="E450" s="450">
        <v>15</v>
      </c>
      <c r="F450" s="451">
        <v>1000</v>
      </c>
      <c r="G450" s="452">
        <v>28</v>
      </c>
      <c r="H450" s="453">
        <v>30</v>
      </c>
      <c r="I450" s="454" t="s">
        <v>2187</v>
      </c>
      <c r="J450" s="523" t="s">
        <v>2005</v>
      </c>
      <c r="K450" s="524"/>
      <c r="L450" s="524"/>
      <c r="M450" s="525"/>
      <c r="N450" s="458" t="s">
        <v>59</v>
      </c>
      <c r="O450" s="500">
        <v>1690895.5399999996</v>
      </c>
      <c r="P450" s="500">
        <v>1729579.11</v>
      </c>
      <c r="Q450" s="500">
        <v>1797905.41</v>
      </c>
      <c r="R450" s="500">
        <v>1884973.42</v>
      </c>
      <c r="S450" s="501"/>
      <c r="T450" s="502">
        <v>1650</v>
      </c>
      <c r="U450" s="462">
        <f t="shared" si="76"/>
        <v>-1650</v>
      </c>
      <c r="V450" s="502"/>
      <c r="W450" s="160"/>
      <c r="X450" s="265" t="str">
        <f t="shared" si="75"/>
        <v>28.30</v>
      </c>
      <c r="Y450" s="264" t="b">
        <f>COUNTIF('Codes SEC'!$B$2:$F$460,X450)&gt;0</f>
        <v>1</v>
      </c>
      <c r="Z450" s="2"/>
    </row>
    <row r="451" spans="1:26" ht="24" customHeight="1" x14ac:dyDescent="0.35">
      <c r="A451" s="341" t="s">
        <v>2678</v>
      </c>
      <c r="B451" s="341" t="s">
        <v>73</v>
      </c>
      <c r="C451" s="448">
        <v>1</v>
      </c>
      <c r="D451" s="449">
        <v>3</v>
      </c>
      <c r="E451" s="450">
        <v>15</v>
      </c>
      <c r="F451" s="451">
        <v>1000</v>
      </c>
      <c r="G451" s="452">
        <v>31</v>
      </c>
      <c r="H451" s="453">
        <v>32</v>
      </c>
      <c r="I451" s="454" t="s">
        <v>2188</v>
      </c>
      <c r="J451" s="523" t="s">
        <v>2006</v>
      </c>
      <c r="K451" s="524"/>
      <c r="L451" s="524"/>
      <c r="M451" s="525"/>
      <c r="N451" s="458" t="s">
        <v>60</v>
      </c>
      <c r="O451" s="459">
        <v>0</v>
      </c>
      <c r="P451" s="459">
        <v>0</v>
      </c>
      <c r="Q451" s="459">
        <v>0</v>
      </c>
      <c r="R451" s="459">
        <v>0</v>
      </c>
      <c r="S451" s="460"/>
      <c r="T451" s="502">
        <v>0</v>
      </c>
      <c r="U451" s="462">
        <f t="shared" si="76"/>
        <v>0</v>
      </c>
      <c r="V451" s="502"/>
      <c r="W451" s="160"/>
      <c r="X451" s="265" t="str">
        <f t="shared" si="75"/>
        <v>31.32</v>
      </c>
      <c r="Y451" s="264" t="b">
        <f>COUNTIF('Codes SEC'!$B$2:$F$460,X451)&gt;0</f>
        <v>1</v>
      </c>
      <c r="Z451" s="2"/>
    </row>
    <row r="452" spans="1:26" s="81" customFormat="1" ht="14.5" x14ac:dyDescent="0.35">
      <c r="A452" s="341"/>
      <c r="B452" s="341"/>
      <c r="C452" s="448">
        <v>1</v>
      </c>
      <c r="D452" s="449">
        <v>3</v>
      </c>
      <c r="E452" s="450">
        <v>15</v>
      </c>
      <c r="F452" s="451">
        <v>1000</v>
      </c>
      <c r="G452" s="452">
        <v>33</v>
      </c>
      <c r="H452" s="453" t="s">
        <v>131</v>
      </c>
      <c r="I452" s="454" t="s">
        <v>2189</v>
      </c>
      <c r="J452" s="523" t="s">
        <v>2256</v>
      </c>
      <c r="K452" s="524"/>
      <c r="L452" s="524"/>
      <c r="M452" s="525"/>
      <c r="N452" s="458" t="s">
        <v>2680</v>
      </c>
      <c r="O452" s="459"/>
      <c r="P452" s="459">
        <v>1941204.89</v>
      </c>
      <c r="Q452" s="459"/>
      <c r="R452" s="459"/>
      <c r="S452" s="460"/>
      <c r="T452" s="461"/>
      <c r="U452" s="462"/>
      <c r="V452" s="461"/>
      <c r="W452" s="160"/>
      <c r="X452" s="265" t="str">
        <f t="shared" si="75"/>
        <v>33.00</v>
      </c>
      <c r="Y452" s="264" t="b">
        <f>COUNTIF('Codes SEC'!$B$2:$F$460,X452)&gt;0</f>
        <v>1</v>
      </c>
      <c r="Z452" s="2"/>
    </row>
    <row r="453" spans="1:26" s="81" customFormat="1" ht="24" x14ac:dyDescent="0.35">
      <c r="A453" s="341" t="s">
        <v>2678</v>
      </c>
      <c r="B453" s="342" t="s">
        <v>73</v>
      </c>
      <c r="C453" s="343">
        <v>1</v>
      </c>
      <c r="D453" s="344">
        <v>3</v>
      </c>
      <c r="E453" s="345">
        <v>15</v>
      </c>
      <c r="F453" s="346">
        <v>2017</v>
      </c>
      <c r="G453" s="347">
        <v>34</v>
      </c>
      <c r="H453" s="348">
        <v>41</v>
      </c>
      <c r="I453" s="349">
        <v>93441000</v>
      </c>
      <c r="J453" s="507" t="s">
        <v>2705</v>
      </c>
      <c r="K453" s="508" t="s">
        <v>2519</v>
      </c>
      <c r="L453" s="508" t="s">
        <v>2625</v>
      </c>
      <c r="M453" s="509">
        <v>45455</v>
      </c>
      <c r="N453" s="464" t="s">
        <v>2706</v>
      </c>
      <c r="O453" s="465"/>
      <c r="P453" s="465"/>
      <c r="Q453" s="465"/>
      <c r="R453" s="465"/>
      <c r="S453" s="466"/>
      <c r="T453" s="467">
        <v>10</v>
      </c>
      <c r="U453" s="462">
        <f t="shared" ref="U453:U461" si="77">V453-T453</f>
        <v>-10</v>
      </c>
      <c r="V453" s="467"/>
      <c r="W453" s="160"/>
      <c r="X453" s="265" t="str">
        <f t="shared" si="75"/>
        <v>34.41</v>
      </c>
      <c r="Y453" s="264" t="b">
        <f>COUNTIF('Codes SEC'!$B$2:$F$460,X453)&gt;0</f>
        <v>1</v>
      </c>
      <c r="Z453" s="2"/>
    </row>
    <row r="454" spans="1:26" ht="28.25" customHeight="1" x14ac:dyDescent="0.35">
      <c r="A454" s="451" t="s">
        <v>2678</v>
      </c>
      <c r="B454" s="545" t="s">
        <v>73</v>
      </c>
      <c r="C454" s="343">
        <v>1</v>
      </c>
      <c r="D454" s="344">
        <v>3</v>
      </c>
      <c r="E454" s="345">
        <v>15</v>
      </c>
      <c r="F454" s="346">
        <v>2013</v>
      </c>
      <c r="G454" s="347">
        <v>38</v>
      </c>
      <c r="H454" s="348">
        <v>10</v>
      </c>
      <c r="I454" s="349" t="s">
        <v>2186</v>
      </c>
      <c r="J454" s="507" t="s">
        <v>2165</v>
      </c>
      <c r="K454" s="508"/>
      <c r="L454" s="508"/>
      <c r="M454" s="509"/>
      <c r="N454" s="353" t="s">
        <v>1973</v>
      </c>
      <c r="O454" s="498">
        <v>0</v>
      </c>
      <c r="P454" s="498">
        <v>54831.67</v>
      </c>
      <c r="Q454" s="498">
        <v>25042.86</v>
      </c>
      <c r="R454" s="498">
        <v>44351.22</v>
      </c>
      <c r="S454" s="499"/>
      <c r="T454" s="516">
        <v>0</v>
      </c>
      <c r="U454" s="462">
        <f t="shared" si="77"/>
        <v>0</v>
      </c>
      <c r="V454" s="516"/>
      <c r="W454" s="160"/>
      <c r="X454" s="265" t="str">
        <f t="shared" si="75"/>
        <v>38.10</v>
      </c>
      <c r="Y454" s="264" t="b">
        <f>COUNTIF('Codes SEC'!$B$2:$F$460,X454)&gt;0</f>
        <v>1</v>
      </c>
      <c r="Z454" s="2"/>
    </row>
    <row r="455" spans="1:26" s="81" customFormat="1" ht="32.4" customHeight="1" x14ac:dyDescent="0.35">
      <c r="A455" s="341" t="s">
        <v>2678</v>
      </c>
      <c r="B455" s="342" t="s">
        <v>73</v>
      </c>
      <c r="C455" s="343">
        <v>1</v>
      </c>
      <c r="D455" s="344">
        <v>3</v>
      </c>
      <c r="E455" s="345">
        <v>15</v>
      </c>
      <c r="F455" s="346">
        <v>2016</v>
      </c>
      <c r="G455" s="347">
        <v>38</v>
      </c>
      <c r="H455" s="348">
        <v>50</v>
      </c>
      <c r="I455" s="349" t="s">
        <v>2206</v>
      </c>
      <c r="J455" s="507" t="s">
        <v>2155</v>
      </c>
      <c r="K455" s="508"/>
      <c r="L455" s="508"/>
      <c r="M455" s="509"/>
      <c r="N455" s="526" t="s">
        <v>2652</v>
      </c>
      <c r="O455" s="521"/>
      <c r="P455" s="521"/>
      <c r="Q455" s="521">
        <v>0</v>
      </c>
      <c r="R455" s="521">
        <v>0</v>
      </c>
      <c r="S455" s="522"/>
      <c r="T455" s="516">
        <v>0</v>
      </c>
      <c r="U455" s="462">
        <f t="shared" si="77"/>
        <v>0</v>
      </c>
      <c r="V455" s="516"/>
      <c r="W455" s="160"/>
      <c r="X455" s="265" t="str">
        <f t="shared" si="75"/>
        <v>38.50</v>
      </c>
      <c r="Y455" s="264" t="b">
        <f>COUNTIF('Codes SEC'!$B$2:$F$460,X455)&gt;0</f>
        <v>1</v>
      </c>
      <c r="Z455" s="2"/>
    </row>
    <row r="456" spans="1:26" ht="14.5" x14ac:dyDescent="0.35">
      <c r="A456" s="341" t="s">
        <v>2678</v>
      </c>
      <c r="B456" s="451" t="s">
        <v>73</v>
      </c>
      <c r="C456" s="448">
        <v>1</v>
      </c>
      <c r="D456" s="449">
        <v>3</v>
      </c>
      <c r="E456" s="450">
        <v>15</v>
      </c>
      <c r="F456" s="451">
        <v>1000</v>
      </c>
      <c r="G456" s="452">
        <v>39</v>
      </c>
      <c r="H456" s="453">
        <v>10</v>
      </c>
      <c r="I456" s="454" t="s">
        <v>2179</v>
      </c>
      <c r="J456" s="504" t="s">
        <v>2167</v>
      </c>
      <c r="K456" s="505"/>
      <c r="L456" s="505"/>
      <c r="M456" s="506"/>
      <c r="N456" s="511" t="s">
        <v>77</v>
      </c>
      <c r="O456" s="500">
        <v>2835090.36</v>
      </c>
      <c r="P456" s="500">
        <v>575.22</v>
      </c>
      <c r="Q456" s="500">
        <v>0</v>
      </c>
      <c r="R456" s="500">
        <v>1650090.09</v>
      </c>
      <c r="S456" s="501"/>
      <c r="T456" s="502">
        <v>0</v>
      </c>
      <c r="U456" s="462">
        <f t="shared" si="77"/>
        <v>0</v>
      </c>
      <c r="V456" s="502"/>
      <c r="W456" s="160"/>
      <c r="X456" s="265" t="str">
        <f t="shared" si="75"/>
        <v>39.10</v>
      </c>
      <c r="Y456" s="264" t="b">
        <f>COUNTIF('Codes SEC'!$B$2:$F$460,X456)&gt;0</f>
        <v>1</v>
      </c>
      <c r="Z456" s="2"/>
    </row>
    <row r="457" spans="1:26" ht="14.5" x14ac:dyDescent="0.35">
      <c r="A457" s="341" t="s">
        <v>2678</v>
      </c>
      <c r="B457" s="341" t="s">
        <v>73</v>
      </c>
      <c r="C457" s="448">
        <v>1</v>
      </c>
      <c r="D457" s="449">
        <v>3</v>
      </c>
      <c r="E457" s="450">
        <v>15</v>
      </c>
      <c r="F457" s="451">
        <v>1000</v>
      </c>
      <c r="G457" s="452">
        <v>39</v>
      </c>
      <c r="H457" s="453">
        <v>10</v>
      </c>
      <c r="I457" s="454">
        <v>93910000</v>
      </c>
      <c r="J457" s="523" t="s">
        <v>2007</v>
      </c>
      <c r="K457" s="524"/>
      <c r="L457" s="524"/>
      <c r="M457" s="525"/>
      <c r="N457" s="458" t="s">
        <v>2628</v>
      </c>
      <c r="O457" s="500">
        <v>79040</v>
      </c>
      <c r="P457" s="500">
        <v>70720</v>
      </c>
      <c r="Q457" s="500">
        <v>0</v>
      </c>
      <c r="R457" s="500">
        <v>129920</v>
      </c>
      <c r="S457" s="501"/>
      <c r="T457" s="461">
        <v>87</v>
      </c>
      <c r="U457" s="462">
        <f t="shared" si="77"/>
        <v>-87</v>
      </c>
      <c r="V457" s="461"/>
      <c r="W457" s="160"/>
      <c r="X457" s="265" t="str">
        <f t="shared" si="75"/>
        <v>39.10</v>
      </c>
      <c r="Y457" s="264" t="b">
        <f>COUNTIF('Codes SEC'!$B$2:$F$460,X457)&gt;0</f>
        <v>1</v>
      </c>
      <c r="Z457" s="2"/>
    </row>
    <row r="458" spans="1:26" s="81" customFormat="1" ht="14.5" x14ac:dyDescent="0.35">
      <c r="A458" s="341" t="s">
        <v>2678</v>
      </c>
      <c r="B458" s="451" t="s">
        <v>73</v>
      </c>
      <c r="C458" s="448">
        <v>1</v>
      </c>
      <c r="D458" s="449">
        <v>3</v>
      </c>
      <c r="E458" s="450">
        <v>15</v>
      </c>
      <c r="F458" s="451">
        <v>1000</v>
      </c>
      <c r="G458" s="452">
        <v>46</v>
      </c>
      <c r="H458" s="453">
        <v>40</v>
      </c>
      <c r="I458" s="454">
        <v>94640000</v>
      </c>
      <c r="J458" s="513" t="s">
        <v>2757</v>
      </c>
      <c r="K458" s="514"/>
      <c r="L458" s="514"/>
      <c r="M458" s="515"/>
      <c r="N458" s="511" t="s">
        <v>2805</v>
      </c>
      <c r="O458" s="500"/>
      <c r="P458" s="500"/>
      <c r="Q458" s="500"/>
      <c r="R458" s="500"/>
      <c r="S458" s="501"/>
      <c r="T458" s="502">
        <v>2000</v>
      </c>
      <c r="U458" s="462">
        <f t="shared" si="77"/>
        <v>-2000</v>
      </c>
      <c r="V458" s="502"/>
      <c r="W458" s="160"/>
      <c r="X458" s="265" t="str">
        <f t="shared" si="75"/>
        <v>46.40</v>
      </c>
      <c r="Y458" s="264" t="b">
        <f>COUNTIF('Codes SEC'!$B$2:$F$460,X458)&gt;0</f>
        <v>1</v>
      </c>
      <c r="Z458" s="2"/>
    </row>
    <row r="459" spans="1:26" s="81" customFormat="1" ht="14.5" x14ac:dyDescent="0.35">
      <c r="A459" s="341" t="s">
        <v>2678</v>
      </c>
      <c r="B459" s="451" t="s">
        <v>73</v>
      </c>
      <c r="C459" s="448">
        <v>1</v>
      </c>
      <c r="D459" s="449">
        <v>3</v>
      </c>
      <c r="E459" s="450">
        <v>15</v>
      </c>
      <c r="F459" s="451">
        <v>1000</v>
      </c>
      <c r="G459" s="452">
        <v>46</v>
      </c>
      <c r="H459" s="453">
        <v>40</v>
      </c>
      <c r="I459" s="454">
        <v>94640000</v>
      </c>
      <c r="J459" s="513" t="s">
        <v>2758</v>
      </c>
      <c r="K459" s="514"/>
      <c r="L459" s="514"/>
      <c r="M459" s="515"/>
      <c r="N459" s="511" t="s">
        <v>2806</v>
      </c>
      <c r="O459" s="500"/>
      <c r="P459" s="500"/>
      <c r="Q459" s="500"/>
      <c r="R459" s="500"/>
      <c r="S459" s="501"/>
      <c r="T459" s="502">
        <v>1000</v>
      </c>
      <c r="U459" s="462">
        <f t="shared" si="77"/>
        <v>-1000</v>
      </c>
      <c r="V459" s="502"/>
      <c r="W459" s="160"/>
      <c r="X459" s="265" t="str">
        <f t="shared" si="75"/>
        <v>46.40</v>
      </c>
      <c r="Y459" s="264" t="b">
        <f>COUNTIF('Codes SEC'!$B$2:$F$460,X459)&gt;0</f>
        <v>1</v>
      </c>
      <c r="Z459" s="2"/>
    </row>
    <row r="460" spans="1:26" s="81" customFormat="1" ht="14.5" x14ac:dyDescent="0.35">
      <c r="A460" s="341" t="s">
        <v>2678</v>
      </c>
      <c r="B460" s="451" t="s">
        <v>73</v>
      </c>
      <c r="C460" s="448">
        <v>1</v>
      </c>
      <c r="D460" s="449">
        <v>3</v>
      </c>
      <c r="E460" s="450">
        <v>15</v>
      </c>
      <c r="F460" s="451">
        <v>1000</v>
      </c>
      <c r="G460" s="452">
        <v>46</v>
      </c>
      <c r="H460" s="453">
        <v>40</v>
      </c>
      <c r="I460" s="454">
        <v>94640000</v>
      </c>
      <c r="J460" s="513" t="s">
        <v>2759</v>
      </c>
      <c r="K460" s="514"/>
      <c r="L460" s="514"/>
      <c r="M460" s="515"/>
      <c r="N460" s="511" t="s">
        <v>2807</v>
      </c>
      <c r="O460" s="500"/>
      <c r="P460" s="500"/>
      <c r="Q460" s="500"/>
      <c r="R460" s="500"/>
      <c r="S460" s="501"/>
      <c r="T460" s="502">
        <v>500</v>
      </c>
      <c r="U460" s="462">
        <f t="shared" si="77"/>
        <v>-500</v>
      </c>
      <c r="V460" s="502"/>
      <c r="W460" s="160"/>
      <c r="X460" s="265" t="str">
        <f t="shared" si="75"/>
        <v>46.40</v>
      </c>
      <c r="Y460" s="264" t="b">
        <f>COUNTIF('Codes SEC'!$B$2:$F$460,X460)&gt;0</f>
        <v>1</v>
      </c>
      <c r="Z460" s="2"/>
    </row>
    <row r="461" spans="1:26" s="81" customFormat="1" ht="24" x14ac:dyDescent="0.35">
      <c r="A461" s="451" t="s">
        <v>2678</v>
      </c>
      <c r="B461" s="545" t="s">
        <v>73</v>
      </c>
      <c r="C461" s="343">
        <v>2</v>
      </c>
      <c r="D461" s="344">
        <v>3</v>
      </c>
      <c r="E461" s="345">
        <v>15</v>
      </c>
      <c r="F461" s="346">
        <v>2017</v>
      </c>
      <c r="G461" s="347">
        <v>71</v>
      </c>
      <c r="H461" s="348">
        <v>12</v>
      </c>
      <c r="I461" s="349">
        <v>97112000</v>
      </c>
      <c r="J461" s="549" t="s">
        <v>2787</v>
      </c>
      <c r="K461" s="508" t="s">
        <v>2519</v>
      </c>
      <c r="L461" s="508" t="s">
        <v>2625</v>
      </c>
      <c r="M461" s="509">
        <v>45621</v>
      </c>
      <c r="N461" s="464" t="s">
        <v>2785</v>
      </c>
      <c r="O461" s="498"/>
      <c r="P461" s="498"/>
      <c r="Q461" s="498"/>
      <c r="R461" s="498"/>
      <c r="S461" s="499"/>
      <c r="T461" s="516"/>
      <c r="U461" s="462">
        <f t="shared" si="77"/>
        <v>0</v>
      </c>
      <c r="V461" s="516"/>
      <c r="W461" s="160"/>
      <c r="X461" s="265"/>
      <c r="Y461" s="264"/>
      <c r="Z461" s="2"/>
    </row>
    <row r="462" spans="1:26" ht="14.5" x14ac:dyDescent="0.35">
      <c r="A462" s="451"/>
      <c r="B462" s="546" t="s">
        <v>73</v>
      </c>
      <c r="C462" s="448">
        <v>2</v>
      </c>
      <c r="D462" s="449">
        <v>3</v>
      </c>
      <c r="E462" s="450">
        <v>15</v>
      </c>
      <c r="F462" s="451">
        <v>1000</v>
      </c>
      <c r="G462" s="452">
        <v>76</v>
      </c>
      <c r="H462" s="453">
        <v>11</v>
      </c>
      <c r="I462" s="454" t="s">
        <v>2195</v>
      </c>
      <c r="J462" s="504" t="s">
        <v>2174</v>
      </c>
      <c r="K462" s="505"/>
      <c r="L462" s="505"/>
      <c r="M462" s="506"/>
      <c r="N462" s="511" t="s">
        <v>2701</v>
      </c>
      <c r="O462" s="500">
        <v>0</v>
      </c>
      <c r="P462" s="500">
        <v>0</v>
      </c>
      <c r="Q462" s="500">
        <v>0</v>
      </c>
      <c r="R462" s="500">
        <v>0</v>
      </c>
      <c r="S462" s="501"/>
      <c r="T462" s="502"/>
      <c r="U462" s="462"/>
      <c r="V462" s="502"/>
      <c r="W462" s="160"/>
      <c r="X462" s="265" t="str">
        <f>G462&amp;"."&amp;H462</f>
        <v>76.11</v>
      </c>
      <c r="Y462" s="264" t="b">
        <f>COUNTIF('Codes SEC'!$B$2:$F$460,X462)&gt;0</f>
        <v>1</v>
      </c>
      <c r="Z462" s="2"/>
    </row>
    <row r="463" spans="1:26" ht="36" x14ac:dyDescent="0.35">
      <c r="A463" s="451" t="s">
        <v>2678</v>
      </c>
      <c r="B463" s="545" t="s">
        <v>73</v>
      </c>
      <c r="C463" s="343">
        <v>2</v>
      </c>
      <c r="D463" s="344">
        <v>3</v>
      </c>
      <c r="E463" s="345">
        <v>15</v>
      </c>
      <c r="F463" s="346">
        <v>2017</v>
      </c>
      <c r="G463" s="347">
        <v>76</v>
      </c>
      <c r="H463" s="348">
        <v>11</v>
      </c>
      <c r="I463" s="349" t="s">
        <v>2195</v>
      </c>
      <c r="J463" s="507" t="s">
        <v>2175</v>
      </c>
      <c r="K463" s="508"/>
      <c r="L463" s="508"/>
      <c r="M463" s="509"/>
      <c r="N463" s="468" t="s">
        <v>1950</v>
      </c>
      <c r="O463" s="465">
        <v>0</v>
      </c>
      <c r="P463" s="465">
        <v>256988.99</v>
      </c>
      <c r="Q463" s="465">
        <v>4000</v>
      </c>
      <c r="R463" s="465">
        <v>89978</v>
      </c>
      <c r="S463" s="466"/>
      <c r="T463" s="516">
        <v>30</v>
      </c>
      <c r="U463" s="462">
        <f>V463-T463</f>
        <v>-30</v>
      </c>
      <c r="V463" s="516"/>
      <c r="W463" s="160"/>
      <c r="X463" s="265" t="str">
        <f>G463&amp;"."&amp;H463</f>
        <v>76.11</v>
      </c>
      <c r="Y463" s="264" t="b">
        <f>COUNTIF('Codes SEC'!$B$2:$F$460,X463)&gt;0</f>
        <v>1</v>
      </c>
      <c r="Z463" s="2"/>
    </row>
    <row r="464" spans="1:26" ht="43.5" customHeight="1" x14ac:dyDescent="0.35">
      <c r="A464" s="451" t="s">
        <v>2678</v>
      </c>
      <c r="B464" s="545" t="s">
        <v>73</v>
      </c>
      <c r="C464" s="343">
        <v>2</v>
      </c>
      <c r="D464" s="344">
        <v>3</v>
      </c>
      <c r="E464" s="345">
        <v>15</v>
      </c>
      <c r="F464" s="346">
        <v>2017</v>
      </c>
      <c r="G464" s="347">
        <v>76</v>
      </c>
      <c r="H464" s="348">
        <v>12</v>
      </c>
      <c r="I464" s="349" t="s">
        <v>2196</v>
      </c>
      <c r="J464" s="507" t="s">
        <v>2343</v>
      </c>
      <c r="K464" s="508"/>
      <c r="L464" s="508"/>
      <c r="M464" s="509"/>
      <c r="N464" s="468" t="s">
        <v>1951</v>
      </c>
      <c r="O464" s="465"/>
      <c r="P464" s="465">
        <v>0</v>
      </c>
      <c r="Q464" s="465">
        <v>1500</v>
      </c>
      <c r="R464" s="465">
        <v>50</v>
      </c>
      <c r="S464" s="466"/>
      <c r="T464" s="516">
        <v>155</v>
      </c>
      <c r="U464" s="462">
        <f>V464-T464</f>
        <v>-155</v>
      </c>
      <c r="V464" s="516"/>
      <c r="W464" s="160"/>
      <c r="X464" s="265" t="str">
        <f>G464&amp;"."&amp;H464</f>
        <v>76.12</v>
      </c>
      <c r="Y464" s="264" t="b">
        <f>COUNTIF('Codes SEC'!$B$2:$F$460,X464)&gt;0</f>
        <v>1</v>
      </c>
      <c r="Z464" s="2"/>
    </row>
    <row r="465" spans="1:26" s="81" customFormat="1" ht="24" x14ac:dyDescent="0.35">
      <c r="A465" s="451" t="s">
        <v>2678</v>
      </c>
      <c r="B465" s="546" t="s">
        <v>73</v>
      </c>
      <c r="C465" s="448">
        <v>2</v>
      </c>
      <c r="D465" s="449">
        <v>3</v>
      </c>
      <c r="E465" s="450">
        <v>15</v>
      </c>
      <c r="F465" s="451">
        <v>1000</v>
      </c>
      <c r="G465" s="452">
        <v>89</v>
      </c>
      <c r="H465" s="453">
        <v>73</v>
      </c>
      <c r="I465" s="454" t="s">
        <v>2247</v>
      </c>
      <c r="J465" s="504" t="s">
        <v>2327</v>
      </c>
      <c r="K465" s="505"/>
      <c r="L465" s="505"/>
      <c r="M465" s="506"/>
      <c r="N465" s="540" t="s">
        <v>127</v>
      </c>
      <c r="O465" s="459">
        <v>478971.76</v>
      </c>
      <c r="P465" s="459">
        <v>276112.38</v>
      </c>
      <c r="Q465" s="459">
        <v>49324.84</v>
      </c>
      <c r="R465" s="459">
        <v>487812.1</v>
      </c>
      <c r="S465" s="460"/>
      <c r="T465" s="502">
        <v>600</v>
      </c>
      <c r="U465" s="462">
        <f>V465-T465</f>
        <v>-600</v>
      </c>
      <c r="V465" s="502"/>
      <c r="W465" s="160"/>
      <c r="X465" s="265" t="str">
        <f>G465&amp;"."&amp;H465</f>
        <v>89.73</v>
      </c>
      <c r="Y465" s="264" t="b">
        <f>COUNTIF('Codes SEC'!$B$2:$F$460,X465)&gt;0</f>
        <v>1</v>
      </c>
      <c r="Z465" s="2"/>
    </row>
    <row r="466" spans="1:26" ht="36" x14ac:dyDescent="0.35">
      <c r="A466" s="341" t="s">
        <v>2678</v>
      </c>
      <c r="B466" s="342" t="s">
        <v>73</v>
      </c>
      <c r="C466" s="343">
        <v>2</v>
      </c>
      <c r="D466" s="344">
        <v>3</v>
      </c>
      <c r="E466" s="345">
        <v>15</v>
      </c>
      <c r="F466" s="346">
        <v>2017</v>
      </c>
      <c r="G466" s="347" t="s">
        <v>92</v>
      </c>
      <c r="H466" s="348" t="s">
        <v>99</v>
      </c>
      <c r="I466" s="349">
        <v>90810002</v>
      </c>
      <c r="J466" s="507" t="s">
        <v>2173</v>
      </c>
      <c r="K466" s="508"/>
      <c r="L466" s="508"/>
      <c r="M466" s="509"/>
      <c r="N466" s="353" t="s">
        <v>1949</v>
      </c>
      <c r="O466" s="498">
        <v>13424.59</v>
      </c>
      <c r="P466" s="498">
        <v>1011083.0900000001</v>
      </c>
      <c r="Q466" s="498">
        <v>901089.91</v>
      </c>
      <c r="R466" s="498">
        <v>28712.02</v>
      </c>
      <c r="S466" s="499"/>
      <c r="T466" s="516">
        <v>316</v>
      </c>
      <c r="U466" s="462">
        <f>V466-T466</f>
        <v>-316</v>
      </c>
      <c r="V466" s="516"/>
      <c r="W466" s="164"/>
      <c r="X466" s="265" t="str">
        <f>G466&amp;"."&amp;H466</f>
        <v>08.10</v>
      </c>
      <c r="Y466" s="264" t="b">
        <f>COUNTIF('Codes SEC'!$B$2:$F$460,X466)&gt;0</f>
        <v>1</v>
      </c>
      <c r="Z466" s="2"/>
    </row>
    <row r="467" spans="1:26" ht="12.5" thickBot="1" x14ac:dyDescent="0.35">
      <c r="A467" s="77"/>
      <c r="B467" s="77"/>
      <c r="C467" s="91"/>
      <c r="D467" s="87"/>
      <c r="E467" s="92"/>
      <c r="F467" s="70"/>
      <c r="G467" s="13"/>
      <c r="H467" s="6"/>
      <c r="I467" s="189"/>
      <c r="J467" s="336"/>
      <c r="K467" s="83"/>
      <c r="L467" s="83"/>
      <c r="M467" s="274"/>
      <c r="N467" s="63"/>
      <c r="O467" s="59"/>
      <c r="P467" s="59"/>
      <c r="Q467" s="165"/>
      <c r="R467" s="59"/>
      <c r="S467" s="110"/>
      <c r="T467" s="67"/>
      <c r="U467" s="64"/>
      <c r="V467" s="67"/>
      <c r="W467" s="102"/>
      <c r="X467" s="266"/>
      <c r="Y467" s="267"/>
    </row>
    <row r="468" spans="1:26" ht="14.15" customHeight="1" x14ac:dyDescent="0.3">
      <c r="A468" s="77"/>
      <c r="B468" s="77"/>
      <c r="C468" s="91"/>
      <c r="D468" s="87"/>
      <c r="E468" s="92"/>
      <c r="F468" s="70"/>
      <c r="G468" s="13"/>
      <c r="H468" s="6"/>
      <c r="I468" s="189"/>
      <c r="J468" s="336"/>
      <c r="K468" s="189"/>
      <c r="L468" s="189"/>
      <c r="M468" s="271"/>
      <c r="N468" s="7" t="s">
        <v>26</v>
      </c>
      <c r="O468" s="107">
        <f t="shared" ref="O468:V468" si="78">SUM(O425:O466)</f>
        <v>20587111.580000002</v>
      </c>
      <c r="P468" s="107">
        <f t="shared" si="78"/>
        <v>25937335.270000003</v>
      </c>
      <c r="Q468" s="554">
        <f t="shared" si="78"/>
        <v>29089228.52</v>
      </c>
      <c r="R468" s="174">
        <f t="shared" si="78"/>
        <v>26325227.57</v>
      </c>
      <c r="S468" s="174">
        <f t="shared" ref="S468" si="79">SUM(S425:S466)</f>
        <v>0</v>
      </c>
      <c r="T468" s="283">
        <f t="shared" si="78"/>
        <v>28691</v>
      </c>
      <c r="U468" s="313">
        <f t="shared" si="78"/>
        <v>-28691</v>
      </c>
      <c r="V468" s="314">
        <f t="shared" si="78"/>
        <v>0</v>
      </c>
      <c r="W468" s="104"/>
    </row>
    <row r="469" spans="1:26" ht="14.15" customHeight="1" x14ac:dyDescent="0.3">
      <c r="A469" s="77"/>
      <c r="B469" s="77"/>
      <c r="C469" s="91"/>
      <c r="D469" s="87"/>
      <c r="E469" s="92"/>
      <c r="F469" s="70"/>
      <c r="G469" s="13"/>
      <c r="H469" s="6"/>
      <c r="I469" s="189"/>
      <c r="J469" s="336"/>
      <c r="K469" s="189"/>
      <c r="L469" s="189"/>
      <c r="M469" s="271"/>
      <c r="N469" s="7" t="s">
        <v>0</v>
      </c>
      <c r="O469" s="512">
        <f t="shared" ref="O469:R469" si="80">O426+O427+O428+O431+O432+O433+O436+O437+O439+O440+O441+O444+O445+O446+O449+O453+O454+O455+O463+O464+O466</f>
        <v>3747189.4699999997</v>
      </c>
      <c r="P469" s="512">
        <f t="shared" si="80"/>
        <v>5445441.29</v>
      </c>
      <c r="Q469" s="555">
        <f t="shared" si="80"/>
        <v>4175344.04</v>
      </c>
      <c r="R469" s="512">
        <f t="shared" si="80"/>
        <v>3798711.84</v>
      </c>
      <c r="S469" s="512">
        <f t="shared" ref="S469" si="81">S426+S427+S428+S431+S432+S433+S436+S437+S439+S440+S441+S444+S445+S446+S449+S453+S454+S455+S463+S464+S466</f>
        <v>0</v>
      </c>
      <c r="T469" s="44">
        <f>T426+T427+T428+T431+T432+T433+T436+T437+T439+T440+T441+T444+T445+T446+T449+T453+T454+T455+T463+T464+T466</f>
        <v>3777</v>
      </c>
      <c r="U469" s="35">
        <f t="shared" ref="U469:V469" si="82">U426+U427+U428+U431+U432+U433+U436+U437+U439+U440+U441+U444+U445+U446+U449+U453+U454+U455+U463+U464+U466</f>
        <v>-3777</v>
      </c>
      <c r="V469" s="44">
        <f t="shared" si="82"/>
        <v>0</v>
      </c>
      <c r="W469" s="104"/>
    </row>
    <row r="470" spans="1:26" ht="14.15" customHeight="1" x14ac:dyDescent="0.3">
      <c r="A470" s="77"/>
      <c r="B470" s="77"/>
      <c r="C470" s="91"/>
      <c r="D470" s="87"/>
      <c r="E470" s="92"/>
      <c r="F470" s="70"/>
      <c r="G470" s="13"/>
      <c r="H470" s="6"/>
      <c r="I470" s="189"/>
      <c r="J470" s="336"/>
      <c r="K470" s="189"/>
      <c r="L470" s="189"/>
      <c r="M470" s="271"/>
      <c r="N470" s="7" t="s">
        <v>27</v>
      </c>
      <c r="O470" s="176">
        <f t="shared" ref="O470:V470" si="83">O468-O469</f>
        <v>16839922.110000003</v>
      </c>
      <c r="P470" s="176">
        <f t="shared" si="83"/>
        <v>20491893.980000004</v>
      </c>
      <c r="Q470" s="303">
        <f t="shared" si="83"/>
        <v>24913884.48</v>
      </c>
      <c r="R470" s="176">
        <f t="shared" ref="R470:S470" si="84">R468-R469</f>
        <v>22526515.73</v>
      </c>
      <c r="S470" s="176">
        <f t="shared" si="84"/>
        <v>0</v>
      </c>
      <c r="T470" s="44">
        <f t="shared" si="83"/>
        <v>24914</v>
      </c>
      <c r="U470" s="34">
        <f t="shared" si="83"/>
        <v>-24914</v>
      </c>
      <c r="V470" s="46">
        <f t="shared" si="83"/>
        <v>0</v>
      </c>
      <c r="W470" s="104"/>
    </row>
    <row r="471" spans="1:26" ht="14.15" customHeight="1" thickBot="1" x14ac:dyDescent="0.35">
      <c r="A471" s="78"/>
      <c r="B471" s="78"/>
      <c r="C471" s="93"/>
      <c r="D471" s="8"/>
      <c r="E471" s="94"/>
      <c r="F471" s="51"/>
      <c r="G471" s="15"/>
      <c r="H471" s="9"/>
      <c r="I471" s="190"/>
      <c r="J471" s="335"/>
      <c r="K471" s="190"/>
      <c r="L471" s="190"/>
      <c r="M471" s="272"/>
      <c r="N471" s="10"/>
      <c r="O471" s="177"/>
      <c r="P471" s="177"/>
      <c r="Q471" s="103"/>
      <c r="R471" s="177"/>
      <c r="S471" s="180"/>
      <c r="T471" s="11"/>
      <c r="U471" s="36"/>
      <c r="V471" s="11"/>
      <c r="W471" s="102"/>
    </row>
    <row r="472" spans="1:26" ht="14.15" customHeight="1" x14ac:dyDescent="0.3">
      <c r="A472" s="310"/>
      <c r="B472" s="2"/>
      <c r="C472" s="2"/>
      <c r="D472" s="2"/>
      <c r="E472" s="2"/>
      <c r="F472" s="2"/>
      <c r="G472" s="19"/>
      <c r="H472" s="19"/>
      <c r="I472" s="19"/>
      <c r="J472" s="338"/>
      <c r="K472" s="19"/>
      <c r="L472" s="19"/>
      <c r="M472" s="278"/>
      <c r="N472" s="116" t="s">
        <v>61</v>
      </c>
      <c r="O472" s="65">
        <f>O375+O383+O420+O344+O288+O254+O169+O468</f>
        <v>16840337690.889997</v>
      </c>
      <c r="P472" s="65">
        <f>P375+P383+P420+P344+P288+P254+P169+P468</f>
        <v>16176575793.110003</v>
      </c>
      <c r="Q472" s="65">
        <f>Q375+Q383+Q420+Q344+Q288+Q254+Q169+Q468</f>
        <v>18331528102.34</v>
      </c>
      <c r="R472" s="65">
        <f>R375+R383+R420+R344+R288+R254+R169+R468</f>
        <v>19223002720.010002</v>
      </c>
      <c r="S472" s="65">
        <f>S375+S383+S420+S344+S288+S254+S169+S468</f>
        <v>0</v>
      </c>
      <c r="T472" s="42">
        <f t="shared" ref="T472:V472" si="85">T375+T383+T420+T344+T288+T254+T169+T468</f>
        <v>21802469</v>
      </c>
      <c r="U472" s="40">
        <f t="shared" si="85"/>
        <v>-21802469</v>
      </c>
      <c r="V472" s="42">
        <f t="shared" si="85"/>
        <v>0</v>
      </c>
      <c r="W472" s="104"/>
    </row>
    <row r="473" spans="1:26" ht="14.15" customHeight="1" x14ac:dyDescent="0.3">
      <c r="A473" s="310"/>
      <c r="B473" s="2"/>
      <c r="C473" s="2"/>
      <c r="D473" s="2"/>
      <c r="E473" s="2"/>
      <c r="F473" s="2"/>
      <c r="G473" s="2"/>
      <c r="H473" s="2"/>
      <c r="I473" s="182"/>
      <c r="J473" s="338"/>
      <c r="K473" s="22"/>
      <c r="L473" s="22"/>
      <c r="M473" s="278"/>
      <c r="N473" s="14" t="s">
        <v>62</v>
      </c>
      <c r="O473" s="43">
        <f>SUM(O170+O255+O289+O345+O421+O384+O376+O469)</f>
        <v>323519153.25</v>
      </c>
      <c r="P473" s="43">
        <f>SUM(P170+P255+P289+P345+P421+P384+P376+P469)</f>
        <v>277655103.56</v>
      </c>
      <c r="Q473" s="43">
        <f>SUM(Q170+Q255+Q289+Q345+Q421+Q384+Q376+Q469)</f>
        <v>285858199.60000002</v>
      </c>
      <c r="R473" s="43">
        <f>SUM(R170+R255+R289+R345+R421+R384+R376+R469)</f>
        <v>750071937.46000004</v>
      </c>
      <c r="S473" s="43">
        <f>SUM(S170+S255+S289+S345+S421+S384+S376+S469)</f>
        <v>1</v>
      </c>
      <c r="T473" s="21">
        <f t="shared" ref="T473:V473" si="86">SUM(T170+T255+T289+T345+T421+T384+T376+T469)</f>
        <v>530214</v>
      </c>
      <c r="U473" s="35">
        <f t="shared" si="86"/>
        <v>-530214</v>
      </c>
      <c r="V473" s="21">
        <f t="shared" si="86"/>
        <v>0</v>
      </c>
      <c r="W473" s="104"/>
    </row>
    <row r="474" spans="1:26" ht="14.15" customHeight="1" x14ac:dyDescent="0.3">
      <c r="A474" s="310"/>
      <c r="B474" s="2"/>
      <c r="C474" s="2"/>
      <c r="D474" s="2"/>
      <c r="E474" s="2"/>
      <c r="F474" s="2"/>
      <c r="G474" s="2"/>
      <c r="H474" s="2"/>
      <c r="I474" s="182"/>
      <c r="J474" s="338"/>
      <c r="K474" s="22"/>
      <c r="L474" s="22"/>
      <c r="M474" s="278"/>
      <c r="N474" s="14" t="s">
        <v>27</v>
      </c>
      <c r="O474" s="43">
        <f t="shared" ref="O474:V474" si="87">O472-O473</f>
        <v>16516818537.639997</v>
      </c>
      <c r="P474" s="43">
        <f t="shared" si="87"/>
        <v>15898920689.550003</v>
      </c>
      <c r="Q474" s="43">
        <f t="shared" si="87"/>
        <v>18045669902.740002</v>
      </c>
      <c r="R474" s="43">
        <f t="shared" ref="R474:S474" si="88">R472-R473</f>
        <v>18472930782.550003</v>
      </c>
      <c r="S474" s="43">
        <f t="shared" si="88"/>
        <v>-1</v>
      </c>
      <c r="T474" s="21">
        <f t="shared" si="87"/>
        <v>21272255</v>
      </c>
      <c r="U474" s="38">
        <f t="shared" si="87"/>
        <v>-21272255</v>
      </c>
      <c r="V474" s="21">
        <f t="shared" si="87"/>
        <v>0</v>
      </c>
      <c r="W474" s="104"/>
    </row>
    <row r="475" spans="1:26" ht="12.5" thickBot="1" x14ac:dyDescent="0.35">
      <c r="A475" s="311"/>
      <c r="B475" s="17"/>
      <c r="C475" s="17"/>
      <c r="D475" s="17"/>
      <c r="E475" s="17"/>
      <c r="F475" s="17"/>
      <c r="G475" s="17"/>
      <c r="H475" s="17"/>
      <c r="I475" s="183"/>
      <c r="J475" s="339"/>
      <c r="K475" s="186"/>
      <c r="L475" s="186"/>
      <c r="M475" s="279"/>
      <c r="N475" s="117"/>
      <c r="O475" s="169"/>
      <c r="P475" s="169"/>
      <c r="Q475" s="47"/>
      <c r="R475" s="47"/>
      <c r="S475" s="47"/>
      <c r="T475" s="11"/>
      <c r="U475" s="36"/>
      <c r="V475" s="11"/>
      <c r="W475" s="102"/>
    </row>
    <row r="476" spans="1:26" ht="12.5" thickBot="1" x14ac:dyDescent="0.35">
      <c r="G476" s="2"/>
      <c r="H476" s="2"/>
      <c r="I476" s="182"/>
      <c r="J476" s="338"/>
      <c r="K476" s="22"/>
      <c r="L476" s="22"/>
      <c r="M476" s="278"/>
      <c r="O476" s="12"/>
      <c r="P476" s="12"/>
      <c r="Q476" s="12"/>
      <c r="R476" s="12"/>
      <c r="S476" s="12"/>
    </row>
    <row r="477" spans="1:26" ht="12.5" thickBot="1" x14ac:dyDescent="0.35">
      <c r="N477" s="119" t="s">
        <v>133</v>
      </c>
      <c r="O477" s="120">
        <f>O472+O154+O155+O156+O157+O158</f>
        <v>16940952425.489998</v>
      </c>
      <c r="P477" s="120">
        <f>P472+P154+P155+P156+P157+P158+P159+P160+P161+P162+P163+P164</f>
        <v>16435374227.350002</v>
      </c>
      <c r="Q477" s="120">
        <f>Q472+Q154+Q155+Q156+Q157+Q158+Q159+Q160+Q161+Q162+Q163+Q164</f>
        <v>18522612037.880001</v>
      </c>
      <c r="R477" s="120">
        <f>R472+R154+R155+R156+R157+R158+R159+R160+R161+R162+R163+R164</f>
        <v>19390571760.299999</v>
      </c>
      <c r="S477" s="120">
        <f>S472+S154+S155+S156+S157+S158+S159+S160+S161+S162+S163+S164</f>
        <v>0</v>
      </c>
    </row>
    <row r="478" spans="1:26" x14ac:dyDescent="0.3">
      <c r="N478" s="28"/>
      <c r="O478" s="12"/>
      <c r="P478" s="12"/>
      <c r="Q478" s="12"/>
      <c r="R478" s="12"/>
      <c r="S478" s="12"/>
      <c r="T478" s="29"/>
      <c r="V478" s="29"/>
      <c r="W478" s="29"/>
    </row>
    <row r="479" spans="1:26" x14ac:dyDescent="0.3">
      <c r="A479" s="81"/>
      <c r="O479" s="12"/>
      <c r="P479" s="12"/>
      <c r="Q479" s="12"/>
      <c r="R479" s="298"/>
      <c r="S479" s="298"/>
    </row>
    <row r="480" spans="1:26" x14ac:dyDescent="0.3">
      <c r="A480" s="81"/>
      <c r="O480" s="12"/>
      <c r="P480" s="12"/>
      <c r="Q480" s="12"/>
      <c r="R480" s="298"/>
      <c r="S480" s="298"/>
    </row>
    <row r="481" spans="1:23" x14ac:dyDescent="0.3">
      <c r="A481" s="81"/>
      <c r="O481" s="12"/>
      <c r="P481" s="12"/>
      <c r="Q481" s="12"/>
      <c r="R481" s="12"/>
      <c r="S481" s="12"/>
    </row>
    <row r="482" spans="1:23" x14ac:dyDescent="0.3">
      <c r="A482" s="81"/>
      <c r="O482" s="12"/>
      <c r="P482" s="12"/>
      <c r="Q482" s="12"/>
      <c r="R482" s="12"/>
      <c r="S482" s="12"/>
    </row>
    <row r="483" spans="1:23" x14ac:dyDescent="0.3">
      <c r="A483" s="81"/>
      <c r="O483" s="12"/>
      <c r="P483" s="12"/>
      <c r="Q483" s="12"/>
      <c r="R483" s="12"/>
      <c r="S483" s="12"/>
    </row>
    <row r="484" spans="1:23" x14ac:dyDescent="0.3">
      <c r="A484" s="81"/>
      <c r="O484" s="12"/>
      <c r="P484" s="12"/>
      <c r="Q484" s="12"/>
      <c r="R484" s="12"/>
      <c r="S484" s="12"/>
      <c r="T484" s="29"/>
      <c r="V484" s="29"/>
      <c r="W484" s="29"/>
    </row>
    <row r="485" spans="1:23" x14ac:dyDescent="0.3">
      <c r="A485" s="81"/>
      <c r="O485" s="12"/>
      <c r="P485" s="12"/>
      <c r="Q485" s="12"/>
      <c r="R485" s="12"/>
      <c r="S485" s="12"/>
    </row>
    <row r="486" spans="1:23" x14ac:dyDescent="0.3">
      <c r="A486" s="81"/>
      <c r="O486" s="12"/>
      <c r="P486" s="12"/>
      <c r="Q486" s="12"/>
      <c r="R486" s="12"/>
      <c r="S486" s="12"/>
    </row>
    <row r="487" spans="1:23" x14ac:dyDescent="0.3">
      <c r="A487" s="81"/>
      <c r="O487" s="12"/>
      <c r="P487" s="12"/>
      <c r="Q487" s="12"/>
      <c r="R487" s="12"/>
      <c r="S487" s="12"/>
      <c r="U487" s="3"/>
      <c r="V487" s="3"/>
    </row>
    <row r="488" spans="1:23" x14ac:dyDescent="0.3">
      <c r="A488" s="81"/>
      <c r="O488" s="12"/>
      <c r="P488" s="12"/>
      <c r="Q488" s="12"/>
      <c r="R488" s="12"/>
      <c r="S488" s="12"/>
      <c r="U488" s="3"/>
      <c r="V488" s="3"/>
    </row>
    <row r="489" spans="1:23" x14ac:dyDescent="0.3">
      <c r="A489" s="81"/>
      <c r="O489" s="12"/>
      <c r="P489" s="12"/>
      <c r="Q489" s="12"/>
      <c r="R489" s="12"/>
      <c r="S489" s="12"/>
      <c r="U489" s="3"/>
      <c r="V489" s="3"/>
    </row>
    <row r="490" spans="1:23" x14ac:dyDescent="0.3">
      <c r="A490" s="81"/>
      <c r="O490" s="12"/>
      <c r="P490" s="12"/>
      <c r="Q490" s="12"/>
      <c r="R490" s="12"/>
      <c r="S490" s="12"/>
      <c r="U490" s="3"/>
      <c r="V490" s="3"/>
    </row>
    <row r="491" spans="1:23" x14ac:dyDescent="0.3">
      <c r="A491" s="81"/>
      <c r="O491" s="12"/>
      <c r="P491" s="12"/>
      <c r="Q491" s="12"/>
      <c r="R491" s="12"/>
      <c r="S491" s="12"/>
      <c r="U491" s="3"/>
      <c r="V491" s="3"/>
    </row>
    <row r="492" spans="1:23" x14ac:dyDescent="0.3">
      <c r="A492" s="81"/>
      <c r="O492" s="12"/>
      <c r="P492" s="12"/>
      <c r="Q492" s="12"/>
      <c r="R492" s="12"/>
      <c r="S492" s="12"/>
      <c r="U492" s="3"/>
      <c r="V492" s="3"/>
    </row>
    <row r="493" spans="1:23" x14ac:dyDescent="0.3">
      <c r="A493" s="81"/>
      <c r="O493" s="12"/>
      <c r="P493" s="12"/>
      <c r="Q493" s="12"/>
      <c r="R493" s="12"/>
      <c r="S493" s="12"/>
      <c r="U493" s="3"/>
      <c r="V493" s="3"/>
    </row>
    <row r="494" spans="1:23" x14ac:dyDescent="0.3">
      <c r="A494" s="81"/>
      <c r="O494" s="12"/>
      <c r="P494" s="12"/>
      <c r="Q494" s="12"/>
      <c r="R494" s="12"/>
      <c r="S494" s="12"/>
      <c r="U494" s="3"/>
      <c r="V494" s="3"/>
    </row>
    <row r="495" spans="1:23" x14ac:dyDescent="0.3">
      <c r="A495" s="81"/>
      <c r="O495" s="12"/>
      <c r="P495" s="12"/>
      <c r="Q495" s="12"/>
      <c r="R495" s="12"/>
      <c r="S495" s="12"/>
      <c r="U495" s="3"/>
      <c r="V495" s="3"/>
    </row>
    <row r="496" spans="1:23" x14ac:dyDescent="0.3">
      <c r="A496" s="81"/>
      <c r="O496" s="12"/>
      <c r="P496" s="12"/>
      <c r="Q496" s="12"/>
      <c r="R496" s="12"/>
      <c r="S496" s="12"/>
      <c r="U496" s="3"/>
      <c r="V496" s="3"/>
    </row>
    <row r="497" spans="1:22" x14ac:dyDescent="0.3">
      <c r="A497" s="81"/>
      <c r="O497" s="12"/>
      <c r="P497" s="12"/>
      <c r="Q497" s="12"/>
      <c r="R497" s="12"/>
      <c r="S497" s="12"/>
      <c r="U497" s="3"/>
      <c r="V497" s="3"/>
    </row>
    <row r="498" spans="1:22" x14ac:dyDescent="0.3">
      <c r="A498" s="81"/>
      <c r="O498" s="12"/>
      <c r="P498" s="12"/>
      <c r="Q498" s="12"/>
      <c r="R498" s="12"/>
      <c r="S498" s="12"/>
      <c r="U498" s="3"/>
      <c r="V498" s="3"/>
    </row>
    <row r="499" spans="1:22" x14ac:dyDescent="0.3">
      <c r="A499" s="81"/>
      <c r="O499" s="12"/>
      <c r="P499" s="12"/>
      <c r="Q499" s="12"/>
      <c r="R499" s="12"/>
      <c r="S499" s="12"/>
      <c r="U499" s="3"/>
      <c r="V499" s="3"/>
    </row>
    <row r="500" spans="1:22" x14ac:dyDescent="0.3">
      <c r="A500" s="81"/>
      <c r="O500" s="12"/>
      <c r="P500" s="12"/>
      <c r="Q500" s="12"/>
      <c r="R500" s="12"/>
      <c r="S500" s="12"/>
      <c r="U500" s="3"/>
      <c r="V500" s="3"/>
    </row>
    <row r="501" spans="1:22" x14ac:dyDescent="0.3">
      <c r="A501" s="81"/>
      <c r="O501" s="12"/>
      <c r="P501" s="12"/>
      <c r="Q501" s="12"/>
      <c r="R501" s="12"/>
      <c r="S501" s="12"/>
      <c r="U501" s="3"/>
      <c r="V501" s="3"/>
    </row>
    <row r="502" spans="1:22" x14ac:dyDescent="0.3">
      <c r="A502" s="81"/>
      <c r="O502" s="12"/>
      <c r="P502" s="12"/>
      <c r="Q502" s="12"/>
      <c r="R502" s="12"/>
      <c r="S502" s="12"/>
      <c r="U502" s="3"/>
      <c r="V502" s="3"/>
    </row>
    <row r="503" spans="1:22" x14ac:dyDescent="0.3">
      <c r="A503" s="81"/>
      <c r="O503" s="12"/>
      <c r="P503" s="12"/>
      <c r="Q503" s="12"/>
      <c r="R503" s="12"/>
      <c r="S503" s="12"/>
      <c r="U503" s="3"/>
      <c r="V503" s="3"/>
    </row>
    <row r="504" spans="1:22" x14ac:dyDescent="0.3">
      <c r="A504" s="81"/>
      <c r="O504" s="12"/>
      <c r="P504" s="12"/>
      <c r="Q504" s="12"/>
      <c r="R504" s="12"/>
      <c r="S504" s="12"/>
      <c r="U504" s="3"/>
      <c r="V504" s="3"/>
    </row>
    <row r="505" spans="1:22" x14ac:dyDescent="0.3">
      <c r="A505" s="81"/>
      <c r="O505" s="12"/>
      <c r="P505" s="12"/>
      <c r="Q505" s="12"/>
      <c r="R505" s="12"/>
      <c r="S505" s="12"/>
      <c r="U505" s="3"/>
      <c r="V505" s="3"/>
    </row>
    <row r="506" spans="1:22" x14ac:dyDescent="0.3">
      <c r="A506" s="81"/>
      <c r="O506" s="12"/>
      <c r="P506" s="12"/>
      <c r="Q506" s="12"/>
      <c r="R506" s="12"/>
      <c r="S506" s="12"/>
      <c r="U506" s="3"/>
      <c r="V506" s="3"/>
    </row>
    <row r="507" spans="1:22" x14ac:dyDescent="0.3">
      <c r="A507" s="81"/>
      <c r="O507" s="12"/>
      <c r="P507" s="12"/>
      <c r="Q507" s="12"/>
      <c r="R507" s="12"/>
      <c r="S507" s="12"/>
      <c r="U507" s="3"/>
      <c r="V507" s="3"/>
    </row>
    <row r="508" spans="1:22" x14ac:dyDescent="0.3">
      <c r="A508" s="81"/>
      <c r="O508" s="12"/>
      <c r="P508" s="12"/>
      <c r="Q508" s="12"/>
      <c r="R508" s="12"/>
      <c r="S508" s="12"/>
      <c r="U508" s="3"/>
      <c r="V508" s="3"/>
    </row>
    <row r="509" spans="1:22" x14ac:dyDescent="0.3">
      <c r="A509" s="81"/>
      <c r="O509" s="12"/>
      <c r="P509" s="12"/>
      <c r="Q509" s="12"/>
      <c r="R509" s="12"/>
      <c r="S509" s="12"/>
      <c r="U509" s="3"/>
      <c r="V509" s="3"/>
    </row>
    <row r="510" spans="1:22" x14ac:dyDescent="0.3">
      <c r="A510" s="81"/>
      <c r="O510" s="12"/>
      <c r="P510" s="12"/>
      <c r="Q510" s="12"/>
      <c r="R510" s="12"/>
      <c r="S510" s="12"/>
      <c r="U510" s="3"/>
      <c r="V510" s="3"/>
    </row>
    <row r="511" spans="1:22" x14ac:dyDescent="0.3">
      <c r="A511" s="81"/>
      <c r="O511" s="12"/>
      <c r="P511" s="12"/>
      <c r="Q511" s="12"/>
      <c r="R511" s="12"/>
      <c r="S511" s="12"/>
      <c r="U511" s="3"/>
      <c r="V511" s="3"/>
    </row>
    <row r="512" spans="1:22" x14ac:dyDescent="0.3">
      <c r="A512" s="81"/>
      <c r="O512" s="12"/>
      <c r="P512" s="12"/>
      <c r="Q512" s="12"/>
      <c r="R512" s="12"/>
      <c r="S512" s="12"/>
      <c r="U512" s="3"/>
      <c r="V512" s="3"/>
    </row>
    <row r="513" spans="1:22" x14ac:dyDescent="0.3">
      <c r="A513" s="81"/>
      <c r="O513" s="12"/>
      <c r="P513" s="12"/>
      <c r="Q513" s="12"/>
      <c r="R513" s="12"/>
      <c r="S513" s="12"/>
      <c r="U513" s="3"/>
      <c r="V513" s="3"/>
    </row>
    <row r="514" spans="1:22" x14ac:dyDescent="0.3">
      <c r="A514" s="81"/>
      <c r="O514" s="12"/>
      <c r="P514" s="12"/>
      <c r="Q514" s="12"/>
      <c r="R514" s="12"/>
      <c r="S514" s="12"/>
      <c r="U514" s="3"/>
      <c r="V514" s="3"/>
    </row>
    <row r="515" spans="1:22" x14ac:dyDescent="0.3">
      <c r="A515" s="81"/>
      <c r="O515" s="12"/>
      <c r="P515" s="12"/>
      <c r="Q515" s="12"/>
      <c r="R515" s="12"/>
      <c r="S515" s="12"/>
      <c r="U515" s="3"/>
      <c r="V515" s="3"/>
    </row>
    <row r="516" spans="1:22" x14ac:dyDescent="0.3">
      <c r="A516" s="81"/>
      <c r="O516" s="12"/>
      <c r="P516" s="12"/>
      <c r="Q516" s="12"/>
      <c r="R516" s="12"/>
      <c r="S516" s="12"/>
      <c r="U516" s="3"/>
      <c r="V516" s="3"/>
    </row>
    <row r="517" spans="1:22" x14ac:dyDescent="0.3">
      <c r="A517" s="81"/>
      <c r="O517" s="12"/>
      <c r="P517" s="12"/>
      <c r="Q517" s="12"/>
      <c r="R517" s="12"/>
      <c r="S517" s="12"/>
      <c r="U517" s="3"/>
      <c r="V517" s="3"/>
    </row>
    <row r="518" spans="1:22" x14ac:dyDescent="0.3">
      <c r="A518" s="81"/>
      <c r="O518" s="12"/>
      <c r="P518" s="12"/>
      <c r="Q518" s="12"/>
      <c r="R518" s="12"/>
      <c r="S518" s="12"/>
      <c r="U518" s="3"/>
      <c r="V518" s="3"/>
    </row>
    <row r="519" spans="1:22" x14ac:dyDescent="0.3">
      <c r="A519" s="81"/>
      <c r="O519" s="12"/>
      <c r="P519" s="12"/>
      <c r="Q519" s="12"/>
      <c r="R519" s="12"/>
      <c r="S519" s="12"/>
      <c r="U519" s="3"/>
      <c r="V519" s="3"/>
    </row>
    <row r="520" spans="1:22" x14ac:dyDescent="0.3">
      <c r="A520" s="81"/>
      <c r="O520" s="12"/>
      <c r="P520" s="12"/>
      <c r="Q520" s="12"/>
      <c r="R520" s="12"/>
      <c r="S520" s="12"/>
      <c r="U520" s="3"/>
      <c r="V520" s="3"/>
    </row>
    <row r="521" spans="1:22" x14ac:dyDescent="0.3">
      <c r="A521" s="81"/>
      <c r="O521" s="12"/>
      <c r="P521" s="12"/>
      <c r="Q521" s="12"/>
      <c r="R521" s="12"/>
      <c r="S521" s="12"/>
      <c r="U521" s="3"/>
      <c r="V521" s="3"/>
    </row>
    <row r="522" spans="1:22" x14ac:dyDescent="0.3">
      <c r="A522" s="81"/>
      <c r="O522" s="12"/>
      <c r="P522" s="12"/>
      <c r="Q522" s="12"/>
      <c r="R522" s="12"/>
      <c r="S522" s="12"/>
      <c r="U522" s="3"/>
      <c r="V522" s="3"/>
    </row>
    <row r="523" spans="1:22" x14ac:dyDescent="0.3">
      <c r="A523" s="81"/>
      <c r="O523" s="12"/>
      <c r="P523" s="12"/>
      <c r="Q523" s="12"/>
      <c r="R523" s="12"/>
      <c r="S523" s="12"/>
      <c r="U523" s="3"/>
      <c r="V523" s="3"/>
    </row>
    <row r="524" spans="1:22" x14ac:dyDescent="0.3">
      <c r="A524" s="81"/>
      <c r="O524" s="12"/>
      <c r="P524" s="12"/>
      <c r="Q524" s="12"/>
      <c r="R524" s="12"/>
      <c r="S524" s="12"/>
      <c r="U524" s="3"/>
      <c r="V524" s="3"/>
    </row>
    <row r="525" spans="1:22" x14ac:dyDescent="0.3">
      <c r="A525" s="81"/>
      <c r="O525" s="12"/>
      <c r="P525" s="12"/>
      <c r="Q525" s="12"/>
      <c r="R525" s="12"/>
      <c r="S525" s="12"/>
      <c r="U525" s="3"/>
      <c r="V525" s="3"/>
    </row>
    <row r="526" spans="1:22" x14ac:dyDescent="0.3">
      <c r="A526" s="81"/>
      <c r="O526" s="12"/>
      <c r="P526" s="12"/>
      <c r="Q526" s="12"/>
      <c r="R526" s="12"/>
      <c r="S526" s="12"/>
      <c r="U526" s="3"/>
      <c r="V526" s="3"/>
    </row>
    <row r="527" spans="1:22" x14ac:dyDescent="0.3">
      <c r="A527" s="81"/>
      <c r="O527" s="12"/>
      <c r="P527" s="12"/>
      <c r="Q527" s="12"/>
      <c r="R527" s="12"/>
      <c r="S527" s="12"/>
      <c r="U527" s="3"/>
      <c r="V527" s="3"/>
    </row>
    <row r="528" spans="1:22" x14ac:dyDescent="0.3">
      <c r="A528" s="81"/>
      <c r="O528" s="12"/>
      <c r="P528" s="12"/>
      <c r="Q528" s="12"/>
      <c r="R528" s="12"/>
      <c r="S528" s="12"/>
      <c r="U528" s="3"/>
      <c r="V528" s="3"/>
    </row>
    <row r="529" spans="1:22" x14ac:dyDescent="0.3">
      <c r="A529" s="81"/>
      <c r="O529" s="12"/>
      <c r="P529" s="12"/>
      <c r="Q529" s="12"/>
      <c r="R529" s="12"/>
      <c r="S529" s="12"/>
      <c r="U529" s="3"/>
      <c r="V529" s="3"/>
    </row>
    <row r="530" spans="1:22" x14ac:dyDescent="0.3">
      <c r="A530" s="81"/>
      <c r="O530" s="12"/>
      <c r="P530" s="12"/>
      <c r="Q530" s="12"/>
      <c r="R530" s="12"/>
      <c r="S530" s="12"/>
      <c r="U530" s="3"/>
      <c r="V530" s="3"/>
    </row>
    <row r="531" spans="1:22" x14ac:dyDescent="0.3">
      <c r="A531" s="81"/>
      <c r="O531" s="12"/>
      <c r="P531" s="12"/>
      <c r="Q531" s="12"/>
      <c r="R531" s="12"/>
      <c r="S531" s="12"/>
      <c r="U531" s="3"/>
      <c r="V531" s="3"/>
    </row>
    <row r="532" spans="1:22" x14ac:dyDescent="0.3">
      <c r="A532" s="81"/>
      <c r="O532" s="12"/>
      <c r="P532" s="12"/>
      <c r="Q532" s="12"/>
      <c r="R532" s="12"/>
      <c r="S532" s="12"/>
      <c r="U532" s="3"/>
      <c r="V532" s="3"/>
    </row>
    <row r="533" spans="1:22" x14ac:dyDescent="0.3">
      <c r="A533" s="81"/>
      <c r="O533" s="12"/>
      <c r="P533" s="12"/>
      <c r="Q533" s="12"/>
      <c r="R533" s="12"/>
      <c r="S533" s="12"/>
      <c r="U533" s="3"/>
      <c r="V533" s="3"/>
    </row>
    <row r="534" spans="1:22" x14ac:dyDescent="0.3">
      <c r="A534" s="81"/>
      <c r="O534" s="12"/>
      <c r="P534" s="12"/>
      <c r="Q534" s="12"/>
      <c r="R534" s="12"/>
      <c r="S534" s="12"/>
      <c r="U534" s="3"/>
      <c r="V534" s="3"/>
    </row>
    <row r="535" spans="1:22" x14ac:dyDescent="0.3">
      <c r="A535" s="81"/>
      <c r="O535" s="12"/>
      <c r="P535" s="12"/>
      <c r="Q535" s="12"/>
      <c r="R535" s="12"/>
      <c r="S535" s="12"/>
      <c r="U535" s="3"/>
      <c r="V535" s="3"/>
    </row>
    <row r="536" spans="1:22" x14ac:dyDescent="0.3">
      <c r="A536" s="81"/>
      <c r="O536" s="12"/>
      <c r="P536" s="12"/>
      <c r="Q536" s="12"/>
      <c r="R536" s="12"/>
      <c r="S536" s="12"/>
      <c r="U536" s="3"/>
      <c r="V536" s="3"/>
    </row>
    <row r="537" spans="1:22" x14ac:dyDescent="0.3">
      <c r="A537" s="81"/>
      <c r="O537" s="12"/>
      <c r="P537" s="12"/>
      <c r="Q537" s="12"/>
      <c r="R537" s="12"/>
      <c r="S537" s="12"/>
      <c r="U537" s="3"/>
      <c r="V537" s="3"/>
    </row>
    <row r="538" spans="1:22" x14ac:dyDescent="0.3">
      <c r="A538" s="81"/>
      <c r="O538" s="12"/>
      <c r="P538" s="12"/>
      <c r="Q538" s="12"/>
      <c r="R538" s="12"/>
      <c r="S538" s="12"/>
      <c r="U538" s="3"/>
      <c r="V538" s="3"/>
    </row>
    <row r="539" spans="1:22" x14ac:dyDescent="0.3">
      <c r="A539" s="81"/>
      <c r="O539" s="12"/>
      <c r="P539" s="12"/>
      <c r="Q539" s="12"/>
      <c r="R539" s="12"/>
      <c r="S539" s="12"/>
      <c r="U539" s="3"/>
      <c r="V539" s="3"/>
    </row>
    <row r="540" spans="1:22" x14ac:dyDescent="0.3">
      <c r="A540" s="81"/>
      <c r="O540" s="12"/>
      <c r="P540" s="12"/>
      <c r="Q540" s="12"/>
      <c r="R540" s="12"/>
      <c r="S540" s="12"/>
      <c r="U540" s="3"/>
      <c r="V540" s="3"/>
    </row>
    <row r="541" spans="1:22" x14ac:dyDescent="0.3">
      <c r="A541" s="81"/>
      <c r="O541" s="12"/>
      <c r="P541" s="12"/>
      <c r="Q541" s="12"/>
      <c r="R541" s="12"/>
      <c r="S541" s="12"/>
      <c r="U541" s="3"/>
      <c r="V541" s="3"/>
    </row>
    <row r="542" spans="1:22" x14ac:dyDescent="0.3">
      <c r="A542" s="81"/>
      <c r="O542" s="12"/>
      <c r="P542" s="12"/>
      <c r="Q542" s="12"/>
      <c r="R542" s="12"/>
      <c r="S542" s="12"/>
      <c r="U542" s="3"/>
      <c r="V542" s="3"/>
    </row>
    <row r="543" spans="1:22" x14ac:dyDescent="0.3">
      <c r="A543" s="81"/>
      <c r="O543" s="12"/>
      <c r="P543" s="12"/>
      <c r="Q543" s="12"/>
      <c r="R543" s="12"/>
      <c r="S543" s="12"/>
      <c r="U543" s="3"/>
      <c r="V543" s="3"/>
    </row>
    <row r="544" spans="1:22" x14ac:dyDescent="0.3">
      <c r="A544" s="81"/>
      <c r="O544" s="12"/>
      <c r="P544" s="12"/>
      <c r="Q544" s="12"/>
      <c r="R544" s="12"/>
      <c r="S544" s="12"/>
      <c r="U544" s="3"/>
      <c r="V544" s="3"/>
    </row>
    <row r="545" spans="1:22" x14ac:dyDescent="0.3">
      <c r="A545" s="81"/>
      <c r="O545" s="12"/>
      <c r="P545" s="12"/>
      <c r="Q545" s="12"/>
      <c r="R545" s="12"/>
      <c r="S545" s="12"/>
      <c r="U545" s="3"/>
      <c r="V545" s="3"/>
    </row>
    <row r="546" spans="1:22" x14ac:dyDescent="0.3">
      <c r="A546" s="81"/>
      <c r="O546" s="12"/>
      <c r="P546" s="12"/>
      <c r="Q546" s="12"/>
      <c r="R546" s="12"/>
      <c r="S546" s="12"/>
      <c r="U546" s="3"/>
      <c r="V546" s="3"/>
    </row>
    <row r="547" spans="1:22" x14ac:dyDescent="0.3">
      <c r="A547" s="81"/>
      <c r="O547" s="12"/>
      <c r="P547" s="12"/>
      <c r="Q547" s="12"/>
      <c r="R547" s="12"/>
      <c r="S547" s="12"/>
      <c r="U547" s="3"/>
      <c r="V547" s="3"/>
    </row>
    <row r="548" spans="1:22" x14ac:dyDescent="0.3">
      <c r="A548" s="81"/>
      <c r="O548" s="12"/>
      <c r="P548" s="12"/>
      <c r="Q548" s="12"/>
      <c r="R548" s="12"/>
      <c r="S548" s="12"/>
      <c r="U548" s="3"/>
      <c r="V548" s="3"/>
    </row>
    <row r="549" spans="1:22" x14ac:dyDescent="0.3">
      <c r="A549" s="81"/>
      <c r="O549" s="12"/>
      <c r="P549" s="12"/>
      <c r="Q549" s="12"/>
      <c r="R549" s="12"/>
      <c r="S549" s="12"/>
      <c r="U549" s="3"/>
      <c r="V549" s="3"/>
    </row>
    <row r="550" spans="1:22" x14ac:dyDescent="0.3">
      <c r="A550" s="81"/>
      <c r="O550" s="12"/>
      <c r="P550" s="12"/>
      <c r="Q550" s="12"/>
      <c r="R550" s="12"/>
      <c r="S550" s="12"/>
      <c r="U550" s="3"/>
      <c r="V550" s="3"/>
    </row>
    <row r="551" spans="1:22" x14ac:dyDescent="0.3">
      <c r="A551" s="81"/>
      <c r="O551" s="12"/>
      <c r="P551" s="12"/>
      <c r="Q551" s="12"/>
      <c r="R551" s="12"/>
      <c r="S551" s="12"/>
      <c r="U551" s="3"/>
      <c r="V551" s="3"/>
    </row>
    <row r="552" spans="1:22" x14ac:dyDescent="0.3">
      <c r="A552" s="81"/>
      <c r="O552" s="12"/>
      <c r="P552" s="12"/>
      <c r="Q552" s="12"/>
      <c r="R552" s="12"/>
      <c r="S552" s="12"/>
      <c r="U552" s="3"/>
      <c r="V552" s="3"/>
    </row>
    <row r="553" spans="1:22" x14ac:dyDescent="0.3">
      <c r="A553" s="81"/>
      <c r="O553" s="12"/>
      <c r="P553" s="12"/>
      <c r="Q553" s="12"/>
      <c r="R553" s="12"/>
      <c r="S553" s="12"/>
      <c r="U553" s="3"/>
      <c r="V553" s="3"/>
    </row>
    <row r="554" spans="1:22" x14ac:dyDescent="0.3">
      <c r="A554" s="81"/>
      <c r="O554" s="12"/>
      <c r="P554" s="12"/>
      <c r="Q554" s="12"/>
      <c r="R554" s="12"/>
      <c r="S554" s="12"/>
      <c r="U554" s="3"/>
      <c r="V554" s="3"/>
    </row>
    <row r="555" spans="1:22" x14ac:dyDescent="0.3">
      <c r="A555" s="81"/>
      <c r="O555" s="12"/>
      <c r="P555" s="12"/>
      <c r="Q555" s="12"/>
      <c r="R555" s="12"/>
      <c r="S555" s="12"/>
      <c r="U555" s="3"/>
      <c r="V555" s="3"/>
    </row>
    <row r="556" spans="1:22" x14ac:dyDescent="0.3">
      <c r="A556" s="81"/>
      <c r="O556" s="12"/>
      <c r="P556" s="12"/>
      <c r="Q556" s="12"/>
      <c r="R556" s="12"/>
      <c r="S556" s="12"/>
      <c r="U556" s="3"/>
      <c r="V556" s="3"/>
    </row>
    <row r="557" spans="1:22" x14ac:dyDescent="0.3">
      <c r="A557" s="81"/>
      <c r="O557" s="12"/>
      <c r="P557" s="12"/>
      <c r="Q557" s="12"/>
      <c r="R557" s="12"/>
      <c r="S557" s="12"/>
      <c r="U557" s="3"/>
      <c r="V557" s="3"/>
    </row>
    <row r="558" spans="1:22" x14ac:dyDescent="0.3">
      <c r="A558" s="81"/>
      <c r="O558" s="12"/>
      <c r="P558" s="12"/>
      <c r="Q558" s="12"/>
      <c r="R558" s="12"/>
      <c r="S558" s="12"/>
      <c r="U558" s="3"/>
      <c r="V558" s="3"/>
    </row>
    <row r="559" spans="1:22" x14ac:dyDescent="0.3">
      <c r="A559" s="81"/>
      <c r="O559" s="12"/>
      <c r="P559" s="12"/>
      <c r="Q559" s="12"/>
      <c r="R559" s="12"/>
      <c r="S559" s="12"/>
      <c r="U559" s="3"/>
      <c r="V559" s="3"/>
    </row>
    <row r="560" spans="1:22" x14ac:dyDescent="0.3">
      <c r="A560" s="81"/>
      <c r="O560" s="12"/>
      <c r="P560" s="12"/>
      <c r="Q560" s="12"/>
      <c r="R560" s="12"/>
      <c r="S560" s="12"/>
      <c r="U560" s="3"/>
      <c r="V560" s="3"/>
    </row>
    <row r="561" spans="1:22" x14ac:dyDescent="0.3">
      <c r="A561" s="81"/>
      <c r="O561" s="12"/>
      <c r="P561" s="12"/>
      <c r="Q561" s="12"/>
      <c r="R561" s="12"/>
      <c r="S561" s="12"/>
      <c r="U561" s="3"/>
      <c r="V561" s="3"/>
    </row>
    <row r="562" spans="1:22" x14ac:dyDescent="0.3">
      <c r="A562" s="81"/>
      <c r="O562" s="12"/>
      <c r="P562" s="12"/>
      <c r="Q562" s="12"/>
      <c r="R562" s="12"/>
      <c r="S562" s="12"/>
      <c r="U562" s="3"/>
      <c r="V562" s="3"/>
    </row>
    <row r="563" spans="1:22" x14ac:dyDescent="0.3">
      <c r="A563" s="81"/>
      <c r="O563" s="12"/>
      <c r="P563" s="12"/>
      <c r="Q563" s="12"/>
      <c r="R563" s="12"/>
      <c r="S563" s="12"/>
      <c r="U563" s="3"/>
      <c r="V563" s="3"/>
    </row>
    <row r="564" spans="1:22" x14ac:dyDescent="0.3">
      <c r="A564" s="81"/>
      <c r="O564" s="12"/>
      <c r="P564" s="12"/>
      <c r="Q564" s="12"/>
      <c r="R564" s="12"/>
      <c r="S564" s="12"/>
      <c r="U564" s="3"/>
      <c r="V564" s="3"/>
    </row>
    <row r="565" spans="1:22" x14ac:dyDescent="0.3">
      <c r="A565" s="81"/>
      <c r="O565" s="12"/>
      <c r="P565" s="12"/>
      <c r="Q565" s="12"/>
      <c r="R565" s="12"/>
      <c r="S565" s="12"/>
      <c r="U565" s="3"/>
      <c r="V565" s="3"/>
    </row>
    <row r="566" spans="1:22" x14ac:dyDescent="0.3">
      <c r="A566" s="81"/>
      <c r="O566" s="12"/>
      <c r="P566" s="12"/>
      <c r="Q566" s="12"/>
      <c r="R566" s="12"/>
      <c r="S566" s="12"/>
      <c r="U566" s="3"/>
      <c r="V566" s="3"/>
    </row>
    <row r="567" spans="1:22" x14ac:dyDescent="0.3">
      <c r="A567" s="81"/>
      <c r="O567" s="12"/>
      <c r="P567" s="12"/>
      <c r="Q567" s="12"/>
      <c r="R567" s="12"/>
      <c r="S567" s="12"/>
      <c r="U567" s="3"/>
      <c r="V567" s="3"/>
    </row>
    <row r="568" spans="1:22" x14ac:dyDescent="0.3">
      <c r="A568" s="81"/>
      <c r="O568" s="12"/>
      <c r="P568" s="12"/>
      <c r="Q568" s="12"/>
      <c r="R568" s="12"/>
      <c r="S568" s="12"/>
      <c r="U568" s="3"/>
      <c r="V568" s="3"/>
    </row>
    <row r="569" spans="1:22" x14ac:dyDescent="0.3">
      <c r="A569" s="81"/>
      <c r="O569" s="12"/>
      <c r="P569" s="12"/>
      <c r="Q569" s="12"/>
      <c r="R569" s="12"/>
      <c r="S569" s="12"/>
      <c r="U569" s="3"/>
      <c r="V569" s="3"/>
    </row>
    <row r="570" spans="1:22" x14ac:dyDescent="0.3">
      <c r="A570" s="81"/>
      <c r="O570" s="12"/>
      <c r="P570" s="12"/>
      <c r="Q570" s="12"/>
      <c r="R570" s="12"/>
      <c r="S570" s="12"/>
      <c r="U570" s="3"/>
      <c r="V570" s="3"/>
    </row>
    <row r="571" spans="1:22" x14ac:dyDescent="0.3">
      <c r="A571" s="81"/>
      <c r="O571" s="12"/>
      <c r="P571" s="12"/>
      <c r="Q571" s="12"/>
      <c r="R571" s="12"/>
      <c r="S571" s="12"/>
      <c r="U571" s="3"/>
      <c r="V571" s="3"/>
    </row>
    <row r="572" spans="1:22" x14ac:dyDescent="0.3">
      <c r="A572" s="81"/>
      <c r="O572" s="12"/>
      <c r="P572" s="12"/>
      <c r="Q572" s="12"/>
      <c r="R572" s="12"/>
      <c r="S572" s="12"/>
      <c r="U572" s="3"/>
      <c r="V572" s="3"/>
    </row>
    <row r="573" spans="1:22" x14ac:dyDescent="0.3">
      <c r="A573" s="81"/>
      <c r="O573" s="12"/>
      <c r="P573" s="12"/>
      <c r="Q573" s="12"/>
      <c r="R573" s="12"/>
      <c r="S573" s="12"/>
      <c r="U573" s="3"/>
      <c r="V573" s="3"/>
    </row>
    <row r="574" spans="1:22" x14ac:dyDescent="0.3">
      <c r="A574" s="81"/>
      <c r="O574" s="12"/>
      <c r="P574" s="12"/>
      <c r="Q574" s="12"/>
      <c r="R574" s="12"/>
      <c r="S574" s="12"/>
      <c r="U574" s="3"/>
      <c r="V574" s="3"/>
    </row>
    <row r="575" spans="1:22" x14ac:dyDescent="0.3">
      <c r="A575" s="81"/>
      <c r="O575" s="12"/>
      <c r="P575" s="12"/>
      <c r="Q575" s="12"/>
      <c r="R575" s="12"/>
      <c r="S575" s="12"/>
      <c r="U575" s="3"/>
      <c r="V575" s="3"/>
    </row>
    <row r="576" spans="1:22" x14ac:dyDescent="0.3">
      <c r="A576" s="81"/>
      <c r="O576" s="12"/>
      <c r="P576" s="12"/>
      <c r="Q576" s="12"/>
      <c r="R576" s="12"/>
      <c r="S576" s="12"/>
      <c r="U576" s="3"/>
      <c r="V576" s="3"/>
    </row>
    <row r="577" spans="1:22" x14ac:dyDescent="0.3">
      <c r="A577" s="81"/>
      <c r="O577" s="12"/>
      <c r="P577" s="12"/>
      <c r="Q577" s="12"/>
      <c r="R577" s="12"/>
      <c r="S577" s="12"/>
      <c r="U577" s="3"/>
      <c r="V577" s="3"/>
    </row>
    <row r="578" spans="1:22" x14ac:dyDescent="0.3">
      <c r="A578" s="81"/>
      <c r="O578" s="12"/>
      <c r="P578" s="12"/>
      <c r="Q578" s="12"/>
      <c r="R578" s="12"/>
      <c r="S578" s="12"/>
      <c r="U578" s="3"/>
      <c r="V578" s="3"/>
    </row>
    <row r="579" spans="1:22" x14ac:dyDescent="0.3">
      <c r="A579" s="81"/>
      <c r="O579" s="12"/>
      <c r="P579" s="12"/>
      <c r="Q579" s="12"/>
      <c r="R579" s="12"/>
      <c r="S579" s="12"/>
      <c r="U579" s="3"/>
      <c r="V579" s="3"/>
    </row>
    <row r="580" spans="1:22" x14ac:dyDescent="0.3">
      <c r="A580" s="81"/>
      <c r="O580" s="12"/>
      <c r="P580" s="12"/>
      <c r="Q580" s="12"/>
      <c r="R580" s="12"/>
      <c r="S580" s="12"/>
      <c r="U580" s="3"/>
      <c r="V580" s="3"/>
    </row>
    <row r="581" spans="1:22" x14ac:dyDescent="0.3">
      <c r="A581" s="81"/>
      <c r="O581" s="12"/>
      <c r="P581" s="12"/>
      <c r="Q581" s="12"/>
      <c r="R581" s="12"/>
      <c r="S581" s="12"/>
      <c r="U581" s="3"/>
      <c r="V581" s="3"/>
    </row>
    <row r="582" spans="1:22" x14ac:dyDescent="0.3">
      <c r="A582" s="81"/>
      <c r="O582" s="12"/>
      <c r="P582" s="12"/>
      <c r="Q582" s="12"/>
      <c r="R582" s="12"/>
      <c r="S582" s="12"/>
      <c r="U582" s="3"/>
      <c r="V582" s="3"/>
    </row>
    <row r="583" spans="1:22" x14ac:dyDescent="0.3">
      <c r="A583" s="81"/>
      <c r="O583" s="12"/>
      <c r="P583" s="12"/>
      <c r="Q583" s="12"/>
      <c r="R583" s="12"/>
      <c r="S583" s="12"/>
      <c r="U583" s="3"/>
      <c r="V583" s="3"/>
    </row>
    <row r="584" spans="1:22" x14ac:dyDescent="0.3">
      <c r="A584" s="81"/>
      <c r="O584" s="12"/>
      <c r="P584" s="12"/>
      <c r="Q584" s="12"/>
      <c r="R584" s="12"/>
      <c r="S584" s="12"/>
      <c r="U584" s="3"/>
      <c r="V584" s="3"/>
    </row>
    <row r="585" spans="1:22" x14ac:dyDescent="0.3">
      <c r="A585" s="81"/>
      <c r="O585" s="12"/>
      <c r="P585" s="12"/>
      <c r="Q585" s="12"/>
      <c r="R585" s="12"/>
      <c r="S585" s="12"/>
      <c r="U585" s="3"/>
      <c r="V585" s="3"/>
    </row>
    <row r="586" spans="1:22" x14ac:dyDescent="0.3">
      <c r="A586" s="81"/>
      <c r="O586" s="12"/>
      <c r="P586" s="12"/>
      <c r="Q586" s="12"/>
      <c r="R586" s="12"/>
      <c r="S586" s="12"/>
      <c r="U586" s="3"/>
      <c r="V586" s="3"/>
    </row>
    <row r="587" spans="1:22" x14ac:dyDescent="0.3">
      <c r="A587" s="81"/>
      <c r="O587" s="12"/>
      <c r="P587" s="12"/>
      <c r="Q587" s="12"/>
      <c r="R587" s="12"/>
      <c r="S587" s="12"/>
      <c r="U587" s="3"/>
      <c r="V587" s="3"/>
    </row>
    <row r="588" spans="1:22" x14ac:dyDescent="0.3">
      <c r="A588" s="81"/>
      <c r="O588" s="12"/>
      <c r="P588" s="12"/>
      <c r="Q588" s="12"/>
      <c r="R588" s="12"/>
      <c r="S588" s="12"/>
      <c r="U588" s="3"/>
      <c r="V588" s="3"/>
    </row>
    <row r="589" spans="1:22" x14ac:dyDescent="0.3">
      <c r="A589" s="81"/>
      <c r="O589" s="12"/>
      <c r="P589" s="12"/>
      <c r="Q589" s="12"/>
      <c r="R589" s="12"/>
      <c r="S589" s="12"/>
      <c r="U589" s="3"/>
      <c r="V589" s="3"/>
    </row>
    <row r="590" spans="1:22" x14ac:dyDescent="0.3">
      <c r="A590" s="81"/>
      <c r="O590" s="12"/>
      <c r="P590" s="12"/>
      <c r="Q590" s="12"/>
      <c r="R590" s="12"/>
      <c r="S590" s="12"/>
      <c r="U590" s="3"/>
      <c r="V590" s="3"/>
    </row>
    <row r="591" spans="1:22" x14ac:dyDescent="0.3">
      <c r="A591" s="81"/>
      <c r="O591" s="12"/>
      <c r="P591" s="12"/>
      <c r="Q591" s="12"/>
      <c r="R591" s="12"/>
      <c r="S591" s="12"/>
      <c r="U591" s="3"/>
      <c r="V591" s="3"/>
    </row>
    <row r="592" spans="1:22" x14ac:dyDescent="0.3">
      <c r="A592" s="81"/>
      <c r="O592" s="12"/>
      <c r="P592" s="12"/>
      <c r="Q592" s="12"/>
      <c r="R592" s="12"/>
      <c r="S592" s="12"/>
      <c r="U592" s="3"/>
      <c r="V592" s="3"/>
    </row>
    <row r="593" spans="1:22" x14ac:dyDescent="0.3">
      <c r="A593" s="81"/>
      <c r="O593" s="12"/>
      <c r="P593" s="12"/>
      <c r="Q593" s="12"/>
      <c r="R593" s="12"/>
      <c r="S593" s="12"/>
      <c r="U593" s="3"/>
      <c r="V593" s="3"/>
    </row>
    <row r="594" spans="1:22" x14ac:dyDescent="0.3">
      <c r="A594" s="81"/>
      <c r="O594" s="12"/>
      <c r="P594" s="12"/>
      <c r="Q594" s="12"/>
      <c r="R594" s="12"/>
      <c r="S594" s="12"/>
      <c r="U594" s="3"/>
      <c r="V594" s="3"/>
    </row>
    <row r="595" spans="1:22" x14ac:dyDescent="0.3">
      <c r="A595" s="81"/>
      <c r="O595" s="12"/>
      <c r="P595" s="12"/>
      <c r="Q595" s="12"/>
      <c r="R595" s="12"/>
      <c r="S595" s="12"/>
      <c r="U595" s="3"/>
      <c r="V595" s="3"/>
    </row>
    <row r="596" spans="1:22" x14ac:dyDescent="0.3">
      <c r="A596" s="81"/>
      <c r="O596" s="12"/>
      <c r="P596" s="12"/>
      <c r="Q596" s="12"/>
      <c r="R596" s="12"/>
      <c r="S596" s="12"/>
      <c r="U596" s="3"/>
      <c r="V596" s="3"/>
    </row>
    <row r="597" spans="1:22" x14ac:dyDescent="0.3">
      <c r="A597" s="81"/>
      <c r="O597" s="12"/>
      <c r="P597" s="12"/>
      <c r="Q597" s="12"/>
      <c r="R597" s="12"/>
      <c r="S597" s="12"/>
      <c r="U597" s="3"/>
      <c r="V597" s="3"/>
    </row>
    <row r="598" spans="1:22" x14ac:dyDescent="0.3">
      <c r="A598" s="81"/>
      <c r="O598" s="12"/>
      <c r="P598" s="12"/>
      <c r="Q598" s="12"/>
      <c r="R598" s="12"/>
      <c r="S598" s="12"/>
      <c r="U598" s="3"/>
      <c r="V598" s="3"/>
    </row>
    <row r="599" spans="1:22" x14ac:dyDescent="0.3">
      <c r="A599" s="81"/>
      <c r="O599" s="12"/>
      <c r="P599" s="12"/>
      <c r="Q599" s="12"/>
      <c r="R599" s="12"/>
      <c r="S599" s="12"/>
      <c r="U599" s="3"/>
      <c r="V599" s="3"/>
    </row>
    <row r="600" spans="1:22" x14ac:dyDescent="0.3">
      <c r="A600" s="81"/>
      <c r="O600" s="12"/>
      <c r="P600" s="12"/>
      <c r="Q600" s="12"/>
      <c r="R600" s="12"/>
      <c r="S600" s="12"/>
      <c r="U600" s="3"/>
      <c r="V600" s="3"/>
    </row>
    <row r="601" spans="1:22" x14ac:dyDescent="0.3">
      <c r="A601" s="81"/>
      <c r="O601" s="12"/>
      <c r="P601" s="12"/>
      <c r="Q601" s="12"/>
      <c r="R601" s="12"/>
      <c r="S601" s="12"/>
      <c r="U601" s="3"/>
      <c r="V601" s="3"/>
    </row>
    <row r="602" spans="1:22" x14ac:dyDescent="0.3">
      <c r="A602" s="81"/>
      <c r="O602" s="12"/>
      <c r="P602" s="12"/>
      <c r="Q602" s="12"/>
      <c r="R602" s="12"/>
      <c r="S602" s="12"/>
      <c r="U602" s="3"/>
      <c r="V602" s="3"/>
    </row>
    <row r="603" spans="1:22" x14ac:dyDescent="0.3">
      <c r="A603" s="81"/>
      <c r="O603" s="12"/>
      <c r="P603" s="12"/>
      <c r="Q603" s="12"/>
      <c r="R603" s="12"/>
      <c r="S603" s="12"/>
      <c r="U603" s="3"/>
      <c r="V603" s="3"/>
    </row>
    <row r="604" spans="1:22" x14ac:dyDescent="0.3">
      <c r="A604" s="81"/>
      <c r="O604" s="12"/>
      <c r="P604" s="12"/>
      <c r="Q604" s="12"/>
      <c r="R604" s="12"/>
      <c r="S604" s="12"/>
      <c r="U604" s="3"/>
      <c r="V604" s="3"/>
    </row>
    <row r="605" spans="1:22" x14ac:dyDescent="0.3">
      <c r="A605" s="81"/>
      <c r="O605" s="12"/>
      <c r="P605" s="12"/>
      <c r="Q605" s="12"/>
      <c r="R605" s="12"/>
      <c r="S605" s="12"/>
      <c r="U605" s="3"/>
      <c r="V605" s="3"/>
    </row>
    <row r="606" spans="1:22" x14ac:dyDescent="0.3">
      <c r="A606" s="81"/>
      <c r="O606" s="12"/>
      <c r="P606" s="12"/>
      <c r="Q606" s="12"/>
      <c r="R606" s="12"/>
      <c r="S606" s="12"/>
      <c r="U606" s="3"/>
      <c r="V606" s="3"/>
    </row>
    <row r="607" spans="1:22" x14ac:dyDescent="0.3">
      <c r="A607" s="81"/>
      <c r="O607" s="12"/>
      <c r="P607" s="12"/>
      <c r="Q607" s="12"/>
      <c r="R607" s="12"/>
      <c r="S607" s="12"/>
      <c r="U607" s="3"/>
      <c r="V607" s="3"/>
    </row>
    <row r="608" spans="1:22" x14ac:dyDescent="0.3">
      <c r="A608" s="81"/>
      <c r="O608" s="12"/>
      <c r="P608" s="12"/>
      <c r="Q608" s="12"/>
      <c r="R608" s="12"/>
      <c r="S608" s="12"/>
      <c r="U608" s="3"/>
      <c r="V608" s="3"/>
    </row>
    <row r="609" spans="1:22" x14ac:dyDescent="0.3">
      <c r="A609" s="81"/>
      <c r="O609" s="12"/>
      <c r="P609" s="12"/>
      <c r="Q609" s="12"/>
      <c r="R609" s="12"/>
      <c r="S609" s="12"/>
      <c r="U609" s="3"/>
      <c r="V609" s="3"/>
    </row>
    <row r="610" spans="1:22" x14ac:dyDescent="0.3">
      <c r="A610" s="81"/>
      <c r="O610" s="12"/>
      <c r="P610" s="12"/>
      <c r="Q610" s="12"/>
      <c r="R610" s="12"/>
      <c r="S610" s="12"/>
      <c r="U610" s="3"/>
      <c r="V610" s="3"/>
    </row>
    <row r="611" spans="1:22" x14ac:dyDescent="0.3">
      <c r="A611" s="81"/>
      <c r="O611" s="12"/>
      <c r="P611" s="12"/>
      <c r="Q611" s="12"/>
      <c r="R611" s="12"/>
      <c r="S611" s="12"/>
      <c r="U611" s="3"/>
      <c r="V611" s="3"/>
    </row>
    <row r="612" spans="1:22" x14ac:dyDescent="0.3">
      <c r="A612" s="81"/>
      <c r="O612" s="12"/>
      <c r="P612" s="12"/>
      <c r="Q612" s="12"/>
      <c r="R612" s="12"/>
      <c r="S612" s="12"/>
      <c r="U612" s="3"/>
      <c r="V612" s="3"/>
    </row>
    <row r="613" spans="1:22" x14ac:dyDescent="0.3">
      <c r="A613" s="81"/>
      <c r="O613" s="12"/>
      <c r="P613" s="12"/>
      <c r="Q613" s="12"/>
      <c r="R613" s="12"/>
      <c r="S613" s="12"/>
      <c r="U613" s="3"/>
      <c r="V613" s="3"/>
    </row>
    <row r="614" spans="1:22" x14ac:dyDescent="0.3">
      <c r="A614" s="81"/>
      <c r="O614" s="12"/>
      <c r="P614" s="12"/>
      <c r="Q614" s="12"/>
      <c r="R614" s="12"/>
      <c r="S614" s="12"/>
      <c r="U614" s="3"/>
      <c r="V614" s="3"/>
    </row>
    <row r="615" spans="1:22" x14ac:dyDescent="0.3">
      <c r="A615" s="81"/>
      <c r="O615" s="12"/>
      <c r="P615" s="12"/>
      <c r="Q615" s="12"/>
      <c r="R615" s="12"/>
      <c r="S615" s="12"/>
      <c r="U615" s="3"/>
      <c r="V615" s="3"/>
    </row>
    <row r="616" spans="1:22" x14ac:dyDescent="0.3">
      <c r="A616" s="81"/>
      <c r="O616" s="12"/>
      <c r="P616" s="12"/>
      <c r="Q616" s="12"/>
      <c r="R616" s="12"/>
      <c r="S616" s="12"/>
      <c r="U616" s="3"/>
      <c r="V616" s="3"/>
    </row>
    <row r="617" spans="1:22" x14ac:dyDescent="0.3">
      <c r="A617" s="81"/>
      <c r="O617" s="12"/>
      <c r="P617" s="12"/>
      <c r="Q617" s="12"/>
      <c r="R617" s="12"/>
      <c r="S617" s="12"/>
      <c r="U617" s="3"/>
      <c r="V617" s="3"/>
    </row>
    <row r="618" spans="1:22" x14ac:dyDescent="0.3">
      <c r="A618" s="81"/>
      <c r="O618" s="12"/>
      <c r="P618" s="12"/>
      <c r="Q618" s="12"/>
      <c r="R618" s="12"/>
      <c r="S618" s="12"/>
      <c r="U618" s="3"/>
      <c r="V618" s="3"/>
    </row>
    <row r="619" spans="1:22" x14ac:dyDescent="0.3">
      <c r="A619" s="81"/>
      <c r="O619" s="12"/>
      <c r="P619" s="12"/>
      <c r="Q619" s="12"/>
      <c r="R619" s="12"/>
      <c r="S619" s="12"/>
      <c r="U619" s="3"/>
      <c r="V619" s="3"/>
    </row>
    <row r="620" spans="1:22" x14ac:dyDescent="0.3">
      <c r="A620" s="81"/>
      <c r="O620" s="12"/>
      <c r="P620" s="12"/>
      <c r="Q620" s="12"/>
      <c r="R620" s="12"/>
      <c r="S620" s="12"/>
      <c r="U620" s="3"/>
      <c r="V620" s="3"/>
    </row>
    <row r="621" spans="1:22" x14ac:dyDescent="0.3">
      <c r="A621" s="81"/>
      <c r="O621" s="12"/>
      <c r="P621" s="12"/>
      <c r="Q621" s="12"/>
      <c r="R621" s="12"/>
      <c r="S621" s="12"/>
      <c r="U621" s="3"/>
      <c r="V621" s="3"/>
    </row>
    <row r="622" spans="1:22" x14ac:dyDescent="0.3">
      <c r="A622" s="81"/>
      <c r="O622" s="12"/>
      <c r="P622" s="12"/>
      <c r="Q622" s="12"/>
      <c r="R622" s="12"/>
      <c r="S622" s="12"/>
      <c r="U622" s="3"/>
      <c r="V622" s="3"/>
    </row>
    <row r="623" spans="1:22" x14ac:dyDescent="0.3">
      <c r="A623" s="81"/>
      <c r="O623" s="12"/>
      <c r="P623" s="12"/>
      <c r="Q623" s="12"/>
      <c r="R623" s="12"/>
      <c r="S623" s="12"/>
      <c r="U623" s="3"/>
      <c r="V623" s="3"/>
    </row>
    <row r="624" spans="1:22" x14ac:dyDescent="0.3">
      <c r="A624" s="81"/>
      <c r="O624" s="12"/>
      <c r="P624" s="12"/>
      <c r="Q624" s="12"/>
      <c r="R624" s="12"/>
      <c r="S624" s="12"/>
      <c r="U624" s="3"/>
      <c r="V624" s="3"/>
    </row>
    <row r="625" spans="1:22" x14ac:dyDescent="0.3">
      <c r="A625" s="81"/>
      <c r="O625" s="12"/>
      <c r="P625" s="12"/>
      <c r="Q625" s="12"/>
      <c r="R625" s="12"/>
      <c r="S625" s="12"/>
      <c r="U625" s="3"/>
      <c r="V625" s="3"/>
    </row>
    <row r="626" spans="1:22" x14ac:dyDescent="0.3">
      <c r="A626" s="81"/>
      <c r="O626" s="12"/>
      <c r="P626" s="12"/>
      <c r="Q626" s="12"/>
      <c r="R626" s="12"/>
      <c r="S626" s="12"/>
      <c r="U626" s="3"/>
      <c r="V626" s="3"/>
    </row>
    <row r="627" spans="1:22" x14ac:dyDescent="0.3">
      <c r="A627" s="81"/>
      <c r="O627" s="12"/>
      <c r="P627" s="12"/>
      <c r="Q627" s="12"/>
      <c r="R627" s="12"/>
      <c r="S627" s="12"/>
      <c r="U627" s="3"/>
      <c r="V627" s="3"/>
    </row>
    <row r="628" spans="1:22" x14ac:dyDescent="0.3">
      <c r="A628" s="81"/>
      <c r="O628" s="12"/>
      <c r="P628" s="12"/>
      <c r="Q628" s="12"/>
      <c r="R628" s="12"/>
      <c r="S628" s="12"/>
      <c r="U628" s="3"/>
      <c r="V628" s="3"/>
    </row>
    <row r="629" spans="1:22" x14ac:dyDescent="0.3">
      <c r="A629" s="81"/>
      <c r="O629" s="12"/>
      <c r="P629" s="12"/>
      <c r="Q629" s="12"/>
      <c r="R629" s="12"/>
      <c r="S629" s="12"/>
      <c r="U629" s="3"/>
      <c r="V629" s="3"/>
    </row>
    <row r="630" spans="1:22" x14ac:dyDescent="0.3">
      <c r="A630" s="81"/>
      <c r="O630" s="12"/>
      <c r="P630" s="12"/>
      <c r="Q630" s="12"/>
      <c r="R630" s="12"/>
      <c r="S630" s="12"/>
      <c r="U630" s="3"/>
      <c r="V630" s="3"/>
    </row>
    <row r="631" spans="1:22" x14ac:dyDescent="0.3">
      <c r="A631" s="81"/>
      <c r="O631" s="12"/>
      <c r="P631" s="12"/>
      <c r="Q631" s="12"/>
      <c r="R631" s="12"/>
      <c r="S631" s="12"/>
      <c r="U631" s="3"/>
      <c r="V631" s="3"/>
    </row>
    <row r="632" spans="1:22" x14ac:dyDescent="0.3">
      <c r="A632" s="81"/>
      <c r="O632" s="12"/>
      <c r="P632" s="12"/>
      <c r="Q632" s="12"/>
      <c r="R632" s="12"/>
      <c r="S632" s="12"/>
      <c r="U632" s="3"/>
      <c r="V632" s="3"/>
    </row>
    <row r="633" spans="1:22" x14ac:dyDescent="0.3">
      <c r="A633" s="81"/>
      <c r="O633" s="12"/>
      <c r="P633" s="12"/>
      <c r="Q633" s="12"/>
      <c r="R633" s="12"/>
      <c r="S633" s="12"/>
      <c r="U633" s="3"/>
      <c r="V633" s="3"/>
    </row>
    <row r="634" spans="1:22" x14ac:dyDescent="0.3">
      <c r="A634" s="81"/>
      <c r="O634" s="12"/>
      <c r="P634" s="12"/>
      <c r="Q634" s="12"/>
      <c r="R634" s="12"/>
      <c r="S634" s="12"/>
      <c r="U634" s="3"/>
      <c r="V634" s="3"/>
    </row>
    <row r="635" spans="1:22" x14ac:dyDescent="0.3">
      <c r="A635" s="81"/>
      <c r="O635" s="12"/>
      <c r="P635" s="12"/>
      <c r="Q635" s="12"/>
      <c r="R635" s="12"/>
      <c r="S635" s="12"/>
      <c r="U635" s="3"/>
      <c r="V635" s="3"/>
    </row>
    <row r="636" spans="1:22" x14ac:dyDescent="0.3">
      <c r="A636" s="81"/>
      <c r="O636" s="12"/>
      <c r="P636" s="12"/>
      <c r="Q636" s="12"/>
      <c r="R636" s="12"/>
      <c r="S636" s="12"/>
      <c r="U636" s="3"/>
      <c r="V636" s="3"/>
    </row>
    <row r="637" spans="1:22" x14ac:dyDescent="0.3">
      <c r="A637" s="81"/>
      <c r="O637" s="12"/>
      <c r="P637" s="12"/>
      <c r="Q637" s="12"/>
      <c r="R637" s="12"/>
      <c r="S637" s="12"/>
      <c r="U637" s="3"/>
      <c r="V637" s="3"/>
    </row>
    <row r="638" spans="1:22" x14ac:dyDescent="0.3">
      <c r="A638" s="81"/>
      <c r="O638" s="12"/>
      <c r="P638" s="12"/>
      <c r="Q638" s="12"/>
      <c r="R638" s="12"/>
      <c r="S638" s="12"/>
      <c r="U638" s="3"/>
      <c r="V638" s="3"/>
    </row>
    <row r="639" spans="1:22" x14ac:dyDescent="0.3">
      <c r="A639" s="81"/>
      <c r="O639" s="12"/>
      <c r="P639" s="12"/>
      <c r="Q639" s="12"/>
      <c r="R639" s="12"/>
      <c r="S639" s="12"/>
      <c r="U639" s="3"/>
      <c r="V639" s="3"/>
    </row>
    <row r="640" spans="1:22" x14ac:dyDescent="0.3">
      <c r="A640" s="81"/>
      <c r="O640" s="12"/>
      <c r="P640" s="12"/>
      <c r="Q640" s="12"/>
      <c r="R640" s="12"/>
      <c r="S640" s="12"/>
      <c r="U640" s="3"/>
      <c r="V640" s="3"/>
    </row>
    <row r="641" spans="1:22" x14ac:dyDescent="0.3">
      <c r="A641" s="81"/>
      <c r="O641" s="12"/>
      <c r="P641" s="12"/>
      <c r="Q641" s="12"/>
      <c r="R641" s="12"/>
      <c r="S641" s="12"/>
      <c r="U641" s="3"/>
      <c r="V641" s="3"/>
    </row>
    <row r="642" spans="1:22" x14ac:dyDescent="0.3">
      <c r="A642" s="81"/>
      <c r="O642" s="12"/>
      <c r="P642" s="12"/>
      <c r="Q642" s="12"/>
      <c r="R642" s="12"/>
      <c r="S642" s="12"/>
      <c r="U642" s="3"/>
      <c r="V642" s="3"/>
    </row>
    <row r="643" spans="1:22" x14ac:dyDescent="0.3">
      <c r="A643" s="81"/>
      <c r="O643" s="12"/>
      <c r="P643" s="12"/>
      <c r="Q643" s="12"/>
      <c r="R643" s="12"/>
      <c r="S643" s="12"/>
      <c r="U643" s="3"/>
      <c r="V643" s="3"/>
    </row>
    <row r="644" spans="1:22" x14ac:dyDescent="0.3">
      <c r="A644" s="81"/>
      <c r="O644" s="12"/>
      <c r="P644" s="12"/>
      <c r="Q644" s="12"/>
      <c r="R644" s="12"/>
      <c r="S644" s="12"/>
      <c r="U644" s="3"/>
      <c r="V644" s="3"/>
    </row>
    <row r="645" spans="1:22" x14ac:dyDescent="0.3">
      <c r="A645" s="81"/>
      <c r="O645" s="12"/>
      <c r="P645" s="12"/>
      <c r="Q645" s="12"/>
      <c r="R645" s="12"/>
      <c r="S645" s="12"/>
      <c r="U645" s="3"/>
      <c r="V645" s="3"/>
    </row>
    <row r="646" spans="1:22" x14ac:dyDescent="0.3">
      <c r="A646" s="81"/>
      <c r="O646" s="12"/>
      <c r="P646" s="12"/>
      <c r="Q646" s="12"/>
      <c r="R646" s="12"/>
      <c r="S646" s="12"/>
      <c r="U646" s="3"/>
      <c r="V646" s="3"/>
    </row>
    <row r="647" spans="1:22" x14ac:dyDescent="0.3">
      <c r="A647" s="81"/>
      <c r="O647" s="12"/>
      <c r="P647" s="12"/>
      <c r="Q647" s="12"/>
      <c r="R647" s="12"/>
      <c r="S647" s="12"/>
      <c r="U647" s="3"/>
      <c r="V647" s="3"/>
    </row>
    <row r="648" spans="1:22" x14ac:dyDescent="0.3">
      <c r="A648" s="81"/>
      <c r="O648" s="12"/>
      <c r="P648" s="12"/>
      <c r="Q648" s="12"/>
      <c r="R648" s="12"/>
      <c r="S648" s="12"/>
      <c r="U648" s="3"/>
      <c r="V648" s="3"/>
    </row>
    <row r="649" spans="1:22" x14ac:dyDescent="0.3">
      <c r="A649" s="81"/>
      <c r="O649" s="12"/>
      <c r="P649" s="12"/>
      <c r="Q649" s="12"/>
      <c r="R649" s="12"/>
      <c r="S649" s="12"/>
      <c r="U649" s="3"/>
      <c r="V649" s="3"/>
    </row>
    <row r="650" spans="1:22" x14ac:dyDescent="0.3">
      <c r="A650" s="81"/>
      <c r="O650" s="12"/>
      <c r="P650" s="12"/>
      <c r="Q650" s="12"/>
      <c r="R650" s="12"/>
      <c r="S650" s="12"/>
      <c r="U650" s="3"/>
      <c r="V650" s="3"/>
    </row>
    <row r="651" spans="1:22" x14ac:dyDescent="0.3">
      <c r="A651" s="81"/>
      <c r="O651" s="12"/>
      <c r="P651" s="12"/>
      <c r="Q651" s="12"/>
      <c r="R651" s="12"/>
      <c r="S651" s="12"/>
      <c r="U651" s="3"/>
      <c r="V651" s="3"/>
    </row>
    <row r="652" spans="1:22" x14ac:dyDescent="0.3">
      <c r="A652" s="81"/>
      <c r="O652" s="12"/>
      <c r="P652" s="12"/>
      <c r="Q652" s="12"/>
      <c r="R652" s="12"/>
      <c r="S652" s="12"/>
      <c r="U652" s="3"/>
      <c r="V652" s="3"/>
    </row>
    <row r="653" spans="1:22" x14ac:dyDescent="0.3">
      <c r="A653" s="81"/>
      <c r="O653" s="12"/>
      <c r="P653" s="12"/>
      <c r="Q653" s="12"/>
      <c r="R653" s="12"/>
      <c r="S653" s="12"/>
      <c r="U653" s="3"/>
      <c r="V653" s="3"/>
    </row>
    <row r="654" spans="1:22" x14ac:dyDescent="0.3">
      <c r="A654" s="81"/>
      <c r="O654" s="12"/>
      <c r="P654" s="12"/>
      <c r="Q654" s="12"/>
      <c r="R654" s="12"/>
      <c r="S654" s="12"/>
      <c r="U654" s="3"/>
      <c r="V654" s="3"/>
    </row>
    <row r="655" spans="1:22" x14ac:dyDescent="0.3">
      <c r="A655" s="81"/>
      <c r="O655" s="12"/>
      <c r="P655" s="12"/>
      <c r="Q655" s="12"/>
      <c r="R655" s="12"/>
      <c r="S655" s="12"/>
      <c r="U655" s="3"/>
      <c r="V655" s="3"/>
    </row>
    <row r="656" spans="1:22" x14ac:dyDescent="0.3">
      <c r="A656" s="81"/>
      <c r="O656" s="12"/>
      <c r="P656" s="12"/>
      <c r="Q656" s="12"/>
      <c r="R656" s="12"/>
      <c r="S656" s="12"/>
      <c r="U656" s="3"/>
      <c r="V656" s="3"/>
    </row>
    <row r="657" spans="1:22" x14ac:dyDescent="0.3">
      <c r="A657" s="81"/>
      <c r="O657" s="12"/>
      <c r="P657" s="12"/>
      <c r="Q657" s="12"/>
      <c r="R657" s="12"/>
      <c r="S657" s="12"/>
      <c r="U657" s="3"/>
      <c r="V657" s="3"/>
    </row>
    <row r="658" spans="1:22" x14ac:dyDescent="0.3">
      <c r="A658" s="81"/>
      <c r="O658" s="12"/>
      <c r="P658" s="12"/>
      <c r="Q658" s="12"/>
      <c r="R658" s="12"/>
      <c r="S658" s="12"/>
      <c r="U658" s="3"/>
      <c r="V658" s="3"/>
    </row>
    <row r="659" spans="1:22" x14ac:dyDescent="0.3">
      <c r="A659" s="81"/>
      <c r="O659" s="12"/>
      <c r="P659" s="12"/>
      <c r="Q659" s="12"/>
      <c r="R659" s="12"/>
      <c r="S659" s="12"/>
      <c r="U659" s="3"/>
      <c r="V659" s="3"/>
    </row>
    <row r="660" spans="1:22" x14ac:dyDescent="0.3">
      <c r="A660" s="81"/>
      <c r="O660" s="12"/>
      <c r="P660" s="12"/>
      <c r="Q660" s="12"/>
      <c r="R660" s="12"/>
      <c r="S660" s="12"/>
      <c r="U660" s="3"/>
      <c r="V660" s="3"/>
    </row>
    <row r="661" spans="1:22" x14ac:dyDescent="0.3">
      <c r="A661" s="81"/>
      <c r="O661" s="12"/>
      <c r="P661" s="12"/>
      <c r="Q661" s="12"/>
      <c r="R661" s="12"/>
      <c r="S661" s="12"/>
      <c r="U661" s="3"/>
      <c r="V661" s="3"/>
    </row>
    <row r="662" spans="1:22" x14ac:dyDescent="0.3">
      <c r="A662" s="81"/>
      <c r="O662" s="12"/>
      <c r="P662" s="12"/>
      <c r="Q662" s="12"/>
      <c r="R662" s="12"/>
      <c r="S662" s="12"/>
      <c r="U662" s="3"/>
      <c r="V662" s="3"/>
    </row>
    <row r="663" spans="1:22" x14ac:dyDescent="0.3">
      <c r="A663" s="81"/>
      <c r="O663" s="12"/>
      <c r="P663" s="12"/>
      <c r="Q663" s="12"/>
      <c r="R663" s="12"/>
      <c r="S663" s="12"/>
      <c r="U663" s="3"/>
      <c r="V663" s="3"/>
    </row>
    <row r="664" spans="1:22" x14ac:dyDescent="0.3">
      <c r="A664" s="81"/>
      <c r="O664" s="12"/>
      <c r="P664" s="12"/>
      <c r="Q664" s="12"/>
      <c r="R664" s="12"/>
      <c r="S664" s="12"/>
      <c r="U664" s="3"/>
      <c r="V664" s="3"/>
    </row>
    <row r="665" spans="1:22" x14ac:dyDescent="0.3">
      <c r="A665" s="81"/>
      <c r="O665" s="12"/>
      <c r="P665" s="12"/>
      <c r="Q665" s="12"/>
      <c r="R665" s="12"/>
      <c r="S665" s="12"/>
      <c r="U665" s="3"/>
      <c r="V665" s="3"/>
    </row>
    <row r="666" spans="1:22" x14ac:dyDescent="0.3">
      <c r="A666" s="81"/>
      <c r="O666" s="12"/>
      <c r="P666" s="12"/>
      <c r="Q666" s="12"/>
      <c r="R666" s="12"/>
      <c r="S666" s="12"/>
      <c r="U666" s="3"/>
      <c r="V666" s="3"/>
    </row>
    <row r="667" spans="1:22" x14ac:dyDescent="0.3">
      <c r="A667" s="81"/>
      <c r="O667" s="12"/>
      <c r="P667" s="12"/>
      <c r="Q667" s="12"/>
      <c r="R667" s="12"/>
      <c r="S667" s="12"/>
      <c r="U667" s="3"/>
      <c r="V667" s="3"/>
    </row>
    <row r="668" spans="1:22" x14ac:dyDescent="0.3">
      <c r="A668" s="81"/>
      <c r="O668" s="12"/>
      <c r="P668" s="12"/>
      <c r="Q668" s="12"/>
      <c r="R668" s="12"/>
      <c r="S668" s="12"/>
      <c r="U668" s="3"/>
      <c r="V668" s="3"/>
    </row>
    <row r="669" spans="1:22" x14ac:dyDescent="0.3">
      <c r="A669" s="81"/>
      <c r="O669" s="12"/>
      <c r="P669" s="12"/>
      <c r="Q669" s="12"/>
      <c r="R669" s="12"/>
      <c r="S669" s="12"/>
      <c r="U669" s="3"/>
      <c r="V669" s="3"/>
    </row>
    <row r="670" spans="1:22" x14ac:dyDescent="0.3">
      <c r="A670" s="81"/>
      <c r="O670" s="12"/>
      <c r="P670" s="12"/>
      <c r="Q670" s="12"/>
      <c r="R670" s="12"/>
      <c r="S670" s="12"/>
      <c r="U670" s="3"/>
      <c r="V670" s="3"/>
    </row>
    <row r="671" spans="1:22" x14ac:dyDescent="0.3">
      <c r="A671" s="81"/>
      <c r="O671" s="12"/>
      <c r="P671" s="12"/>
      <c r="Q671" s="12"/>
      <c r="R671" s="12"/>
      <c r="S671" s="12"/>
      <c r="U671" s="3"/>
      <c r="V671" s="3"/>
    </row>
    <row r="672" spans="1:22" x14ac:dyDescent="0.3">
      <c r="A672" s="81"/>
      <c r="O672" s="12"/>
      <c r="P672" s="12"/>
      <c r="Q672" s="12"/>
      <c r="R672" s="12"/>
      <c r="S672" s="12"/>
      <c r="U672" s="3"/>
      <c r="V672" s="3"/>
    </row>
    <row r="673" spans="1:22" x14ac:dyDescent="0.3">
      <c r="A673" s="81"/>
      <c r="O673" s="12"/>
      <c r="P673" s="12"/>
      <c r="Q673" s="12"/>
      <c r="R673" s="12"/>
      <c r="S673" s="12"/>
      <c r="U673" s="3"/>
      <c r="V673" s="3"/>
    </row>
    <row r="674" spans="1:22" x14ac:dyDescent="0.3">
      <c r="A674" s="81"/>
      <c r="O674" s="12"/>
      <c r="P674" s="12"/>
      <c r="Q674" s="12"/>
      <c r="R674" s="12"/>
      <c r="S674" s="12"/>
      <c r="U674" s="3"/>
      <c r="V674" s="3"/>
    </row>
    <row r="675" spans="1:22" x14ac:dyDescent="0.3">
      <c r="A675" s="81"/>
      <c r="O675" s="12"/>
      <c r="P675" s="12"/>
      <c r="Q675" s="12"/>
      <c r="R675" s="12"/>
      <c r="S675" s="12"/>
      <c r="U675" s="3"/>
      <c r="V675" s="3"/>
    </row>
    <row r="676" spans="1:22" x14ac:dyDescent="0.3">
      <c r="A676" s="81"/>
      <c r="O676" s="12"/>
      <c r="P676" s="12"/>
      <c r="Q676" s="12"/>
      <c r="R676" s="12"/>
      <c r="S676" s="12"/>
      <c r="U676" s="3"/>
      <c r="V676" s="3"/>
    </row>
    <row r="677" spans="1:22" x14ac:dyDescent="0.3">
      <c r="A677" s="81"/>
      <c r="O677" s="12"/>
      <c r="P677" s="12"/>
      <c r="Q677" s="12"/>
      <c r="R677" s="12"/>
      <c r="S677" s="12"/>
      <c r="U677" s="3"/>
      <c r="V677" s="3"/>
    </row>
    <row r="678" spans="1:22" x14ac:dyDescent="0.3">
      <c r="A678" s="81"/>
      <c r="O678" s="12"/>
      <c r="P678" s="12"/>
      <c r="Q678" s="12"/>
      <c r="R678" s="12"/>
      <c r="S678" s="12"/>
      <c r="U678" s="3"/>
      <c r="V678" s="3"/>
    </row>
    <row r="679" spans="1:22" x14ac:dyDescent="0.3">
      <c r="A679" s="81"/>
      <c r="O679" s="12"/>
      <c r="P679" s="12"/>
      <c r="Q679" s="12"/>
      <c r="R679" s="12"/>
      <c r="S679" s="12"/>
      <c r="U679" s="3"/>
      <c r="V679" s="3"/>
    </row>
    <row r="680" spans="1:22" x14ac:dyDescent="0.3">
      <c r="A680" s="81"/>
      <c r="O680" s="12"/>
      <c r="P680" s="12"/>
      <c r="Q680" s="12"/>
      <c r="R680" s="12"/>
      <c r="S680" s="12"/>
      <c r="U680" s="3"/>
      <c r="V680" s="3"/>
    </row>
    <row r="681" spans="1:22" x14ac:dyDescent="0.3">
      <c r="A681" s="81"/>
      <c r="O681" s="12"/>
      <c r="P681" s="12"/>
      <c r="Q681" s="12"/>
      <c r="R681" s="12"/>
      <c r="S681" s="12"/>
      <c r="U681" s="3"/>
      <c r="V681" s="3"/>
    </row>
    <row r="682" spans="1:22" x14ac:dyDescent="0.3">
      <c r="A682" s="81"/>
      <c r="O682" s="12"/>
      <c r="P682" s="12"/>
      <c r="Q682" s="12"/>
      <c r="R682" s="12"/>
      <c r="S682" s="12"/>
      <c r="U682" s="3"/>
      <c r="V682" s="3"/>
    </row>
    <row r="683" spans="1:22" x14ac:dyDescent="0.3">
      <c r="A683" s="81"/>
      <c r="O683" s="12"/>
      <c r="P683" s="12"/>
      <c r="Q683" s="12"/>
      <c r="R683" s="12"/>
      <c r="S683" s="12"/>
      <c r="U683" s="3"/>
      <c r="V683" s="3"/>
    </row>
    <row r="684" spans="1:22" x14ac:dyDescent="0.3">
      <c r="A684" s="81"/>
      <c r="O684" s="12"/>
      <c r="P684" s="12"/>
      <c r="Q684" s="12"/>
      <c r="R684" s="12"/>
      <c r="S684" s="12"/>
      <c r="U684" s="3"/>
      <c r="V684" s="3"/>
    </row>
    <row r="685" spans="1:22" x14ac:dyDescent="0.3">
      <c r="A685" s="81"/>
      <c r="O685" s="12"/>
      <c r="P685" s="12"/>
      <c r="Q685" s="12"/>
      <c r="R685" s="12"/>
      <c r="S685" s="12"/>
      <c r="U685" s="3"/>
      <c r="V685" s="3"/>
    </row>
    <row r="686" spans="1:22" x14ac:dyDescent="0.3">
      <c r="A686" s="81"/>
      <c r="O686" s="12"/>
      <c r="P686" s="12"/>
      <c r="Q686" s="12"/>
      <c r="R686" s="12"/>
      <c r="S686" s="12"/>
      <c r="U686" s="3"/>
      <c r="V686" s="3"/>
    </row>
    <row r="687" spans="1:22" x14ac:dyDescent="0.3">
      <c r="A687" s="81"/>
      <c r="O687" s="12"/>
      <c r="P687" s="12"/>
      <c r="Q687" s="12"/>
      <c r="R687" s="12"/>
      <c r="S687" s="12"/>
      <c r="U687" s="3"/>
      <c r="V687" s="3"/>
    </row>
    <row r="688" spans="1:22" x14ac:dyDescent="0.3">
      <c r="A688" s="81"/>
      <c r="O688" s="12"/>
      <c r="P688" s="12"/>
      <c r="Q688" s="12"/>
      <c r="R688" s="12"/>
      <c r="S688" s="12"/>
      <c r="U688" s="3"/>
      <c r="V688" s="3"/>
    </row>
    <row r="689" spans="1:22" x14ac:dyDescent="0.3">
      <c r="A689" s="81"/>
      <c r="O689" s="12"/>
      <c r="P689" s="12"/>
      <c r="Q689" s="12"/>
      <c r="R689" s="12"/>
      <c r="S689" s="12"/>
      <c r="U689" s="3"/>
      <c r="V689" s="3"/>
    </row>
    <row r="690" spans="1:22" x14ac:dyDescent="0.3">
      <c r="A690" s="81"/>
      <c r="O690" s="12"/>
      <c r="P690" s="12"/>
      <c r="Q690" s="12"/>
      <c r="R690" s="12"/>
      <c r="S690" s="12"/>
      <c r="U690" s="3"/>
      <c r="V690" s="3"/>
    </row>
    <row r="691" spans="1:22" x14ac:dyDescent="0.3">
      <c r="A691" s="81"/>
      <c r="O691" s="12"/>
      <c r="P691" s="12"/>
      <c r="Q691" s="12"/>
      <c r="R691" s="12"/>
      <c r="S691" s="12"/>
      <c r="U691" s="3"/>
      <c r="V691" s="3"/>
    </row>
    <row r="692" spans="1:22" x14ac:dyDescent="0.3">
      <c r="A692" s="81"/>
      <c r="O692" s="12"/>
      <c r="P692" s="12"/>
      <c r="Q692" s="12"/>
      <c r="R692" s="12"/>
      <c r="S692" s="12"/>
      <c r="U692" s="3"/>
      <c r="V692" s="3"/>
    </row>
    <row r="693" spans="1:22" x14ac:dyDescent="0.3">
      <c r="A693" s="81"/>
      <c r="O693" s="12"/>
      <c r="P693" s="12"/>
      <c r="Q693" s="12"/>
      <c r="R693" s="12"/>
      <c r="S693" s="12"/>
      <c r="U693" s="3"/>
      <c r="V693" s="3"/>
    </row>
    <row r="694" spans="1:22" x14ac:dyDescent="0.3">
      <c r="A694" s="81"/>
      <c r="O694" s="12"/>
      <c r="P694" s="12"/>
      <c r="Q694" s="12"/>
      <c r="R694" s="12"/>
      <c r="S694" s="12"/>
      <c r="U694" s="3"/>
      <c r="V694" s="3"/>
    </row>
    <row r="695" spans="1:22" x14ac:dyDescent="0.3">
      <c r="A695" s="81"/>
      <c r="O695" s="12"/>
      <c r="P695" s="12"/>
      <c r="Q695" s="12"/>
      <c r="R695" s="12"/>
      <c r="S695" s="12"/>
      <c r="U695" s="3"/>
      <c r="V695" s="3"/>
    </row>
    <row r="696" spans="1:22" x14ac:dyDescent="0.3">
      <c r="A696" s="81"/>
      <c r="O696" s="12"/>
      <c r="P696" s="12"/>
      <c r="Q696" s="12"/>
      <c r="R696" s="12"/>
      <c r="S696" s="12"/>
      <c r="U696" s="3"/>
      <c r="V696" s="3"/>
    </row>
    <row r="697" spans="1:22" x14ac:dyDescent="0.3">
      <c r="A697" s="81"/>
      <c r="O697" s="12"/>
      <c r="P697" s="12"/>
      <c r="Q697" s="12"/>
      <c r="R697" s="12"/>
      <c r="S697" s="12"/>
      <c r="U697" s="3"/>
      <c r="V697" s="3"/>
    </row>
    <row r="698" spans="1:22" x14ac:dyDescent="0.3">
      <c r="A698" s="81"/>
      <c r="O698" s="12"/>
      <c r="P698" s="12"/>
      <c r="Q698" s="12"/>
      <c r="R698" s="12"/>
      <c r="S698" s="12"/>
      <c r="U698" s="3"/>
      <c r="V698" s="3"/>
    </row>
    <row r="699" spans="1:22" x14ac:dyDescent="0.3">
      <c r="A699" s="81"/>
      <c r="O699" s="12"/>
      <c r="P699" s="12"/>
      <c r="Q699" s="12"/>
      <c r="R699" s="12"/>
      <c r="S699" s="12"/>
      <c r="U699" s="3"/>
      <c r="V699" s="3"/>
    </row>
    <row r="700" spans="1:22" x14ac:dyDescent="0.3">
      <c r="A700" s="81"/>
      <c r="O700" s="12"/>
      <c r="P700" s="12"/>
      <c r="Q700" s="12"/>
      <c r="R700" s="12"/>
      <c r="S700" s="12"/>
      <c r="U700" s="3"/>
      <c r="V700" s="3"/>
    </row>
    <row r="701" spans="1:22" x14ac:dyDescent="0.3">
      <c r="A701" s="81"/>
      <c r="O701" s="12"/>
      <c r="P701" s="12"/>
      <c r="Q701" s="12"/>
      <c r="R701" s="12"/>
      <c r="S701" s="12"/>
      <c r="U701" s="3"/>
      <c r="V701" s="3"/>
    </row>
    <row r="702" spans="1:22" x14ac:dyDescent="0.3">
      <c r="A702" s="81"/>
      <c r="O702" s="12"/>
      <c r="P702" s="12"/>
      <c r="Q702" s="12"/>
      <c r="R702" s="12"/>
      <c r="S702" s="12"/>
      <c r="U702" s="3"/>
      <c r="V702" s="3"/>
    </row>
    <row r="703" spans="1:22" x14ac:dyDescent="0.3">
      <c r="A703" s="81"/>
      <c r="O703" s="12"/>
      <c r="P703" s="12"/>
      <c r="Q703" s="12"/>
      <c r="R703" s="12"/>
      <c r="S703" s="12"/>
      <c r="U703" s="3"/>
      <c r="V703" s="3"/>
    </row>
    <row r="704" spans="1:22" x14ac:dyDescent="0.3">
      <c r="A704" s="81"/>
      <c r="O704" s="12"/>
      <c r="P704" s="12"/>
      <c r="Q704" s="12"/>
      <c r="R704" s="12"/>
      <c r="S704" s="12"/>
      <c r="U704" s="3"/>
      <c r="V704" s="3"/>
    </row>
    <row r="705" spans="1:22" x14ac:dyDescent="0.3">
      <c r="A705" s="81"/>
      <c r="O705" s="12"/>
      <c r="P705" s="12"/>
      <c r="Q705" s="12"/>
      <c r="R705" s="12"/>
      <c r="S705" s="12"/>
      <c r="U705" s="3"/>
      <c r="V705" s="3"/>
    </row>
    <row r="706" spans="1:22" x14ac:dyDescent="0.3">
      <c r="A706" s="81"/>
      <c r="O706" s="12"/>
      <c r="P706" s="12"/>
      <c r="Q706" s="12"/>
      <c r="R706" s="12"/>
      <c r="S706" s="12"/>
      <c r="U706" s="3"/>
      <c r="V706" s="3"/>
    </row>
    <row r="707" spans="1:22" x14ac:dyDescent="0.3">
      <c r="A707" s="81"/>
      <c r="O707" s="12"/>
      <c r="P707" s="12"/>
      <c r="Q707" s="12"/>
      <c r="R707" s="12"/>
      <c r="S707" s="12"/>
      <c r="U707" s="3"/>
      <c r="V707" s="3"/>
    </row>
    <row r="708" spans="1:22" x14ac:dyDescent="0.3">
      <c r="A708" s="81"/>
      <c r="O708" s="12"/>
      <c r="P708" s="12"/>
      <c r="Q708" s="12"/>
      <c r="R708" s="12"/>
      <c r="S708" s="12"/>
      <c r="U708" s="3"/>
      <c r="V708" s="3"/>
    </row>
    <row r="709" spans="1:22" x14ac:dyDescent="0.3">
      <c r="A709" s="81"/>
      <c r="O709" s="12"/>
      <c r="P709" s="12"/>
      <c r="Q709" s="12"/>
      <c r="R709" s="12"/>
      <c r="S709" s="12"/>
      <c r="U709" s="3"/>
      <c r="V709" s="3"/>
    </row>
    <row r="710" spans="1:22" x14ac:dyDescent="0.3">
      <c r="A710" s="81"/>
      <c r="O710" s="12"/>
      <c r="P710" s="12"/>
      <c r="Q710" s="12"/>
      <c r="R710" s="12"/>
      <c r="S710" s="12"/>
      <c r="U710" s="3"/>
      <c r="V710" s="3"/>
    </row>
    <row r="711" spans="1:22" x14ac:dyDescent="0.3">
      <c r="A711" s="81"/>
      <c r="O711" s="12"/>
      <c r="P711" s="12"/>
      <c r="Q711" s="12"/>
      <c r="R711" s="12"/>
      <c r="S711" s="12"/>
      <c r="U711" s="3"/>
      <c r="V711" s="3"/>
    </row>
    <row r="712" spans="1:22" x14ac:dyDescent="0.3">
      <c r="A712" s="81"/>
      <c r="O712" s="12"/>
      <c r="P712" s="12"/>
      <c r="Q712" s="12"/>
      <c r="R712" s="12"/>
      <c r="S712" s="12"/>
      <c r="U712" s="3"/>
      <c r="V712" s="3"/>
    </row>
    <row r="713" spans="1:22" x14ac:dyDescent="0.3">
      <c r="A713" s="81"/>
      <c r="O713" s="12"/>
      <c r="P713" s="12"/>
      <c r="Q713" s="12"/>
      <c r="R713" s="12"/>
      <c r="S713" s="12"/>
      <c r="U713" s="3"/>
      <c r="V713" s="3"/>
    </row>
    <row r="714" spans="1:22" x14ac:dyDescent="0.3">
      <c r="A714" s="81"/>
      <c r="O714" s="12"/>
      <c r="P714" s="12"/>
      <c r="Q714" s="12"/>
      <c r="R714" s="12"/>
      <c r="S714" s="12"/>
      <c r="U714" s="3"/>
      <c r="V714" s="3"/>
    </row>
    <row r="715" spans="1:22" x14ac:dyDescent="0.3">
      <c r="A715" s="81"/>
      <c r="O715" s="12"/>
      <c r="P715" s="12"/>
      <c r="Q715" s="12"/>
      <c r="R715" s="12"/>
      <c r="S715" s="12"/>
      <c r="U715" s="3"/>
      <c r="V715" s="3"/>
    </row>
    <row r="716" spans="1:22" x14ac:dyDescent="0.3">
      <c r="A716" s="81"/>
      <c r="O716" s="12"/>
      <c r="P716" s="12"/>
      <c r="Q716" s="12"/>
      <c r="R716" s="12"/>
      <c r="S716" s="12"/>
      <c r="U716" s="3"/>
      <c r="V716" s="3"/>
    </row>
    <row r="717" spans="1:22" x14ac:dyDescent="0.3">
      <c r="A717" s="81"/>
      <c r="O717" s="12"/>
      <c r="P717" s="12"/>
      <c r="Q717" s="12"/>
      <c r="R717" s="12"/>
      <c r="S717" s="12"/>
      <c r="U717" s="3"/>
      <c r="V717" s="3"/>
    </row>
    <row r="718" spans="1:22" x14ac:dyDescent="0.3">
      <c r="A718" s="81"/>
      <c r="O718" s="12"/>
      <c r="P718" s="12"/>
      <c r="Q718" s="12"/>
      <c r="R718" s="12"/>
      <c r="S718" s="12"/>
      <c r="U718" s="3"/>
      <c r="V718" s="3"/>
    </row>
    <row r="719" spans="1:22" x14ac:dyDescent="0.3">
      <c r="A719" s="81"/>
      <c r="O719" s="12"/>
      <c r="P719" s="12"/>
      <c r="Q719" s="12"/>
      <c r="R719" s="12"/>
      <c r="S719" s="12"/>
      <c r="U719" s="3"/>
      <c r="V719" s="3"/>
    </row>
    <row r="720" spans="1:22" x14ac:dyDescent="0.3">
      <c r="A720" s="81"/>
      <c r="O720" s="12"/>
      <c r="P720" s="12"/>
      <c r="Q720" s="12"/>
      <c r="R720" s="12"/>
      <c r="S720" s="12"/>
      <c r="U720" s="3"/>
      <c r="V720" s="3"/>
    </row>
    <row r="721" spans="1:22" x14ac:dyDescent="0.3">
      <c r="A721" s="81"/>
      <c r="O721" s="12"/>
      <c r="P721" s="12"/>
      <c r="Q721" s="12"/>
      <c r="R721" s="12"/>
      <c r="S721" s="12"/>
      <c r="U721" s="3"/>
      <c r="V721" s="3"/>
    </row>
    <row r="722" spans="1:22" x14ac:dyDescent="0.3">
      <c r="A722" s="81"/>
      <c r="O722" s="12"/>
      <c r="P722" s="12"/>
      <c r="Q722" s="12"/>
      <c r="R722" s="12"/>
      <c r="S722" s="12"/>
      <c r="U722" s="3"/>
      <c r="V722" s="3"/>
    </row>
    <row r="723" spans="1:22" x14ac:dyDescent="0.3">
      <c r="A723" s="81"/>
      <c r="O723" s="12"/>
      <c r="P723" s="12"/>
      <c r="Q723" s="12"/>
      <c r="R723" s="12"/>
      <c r="S723" s="12"/>
      <c r="U723" s="3"/>
      <c r="V723" s="3"/>
    </row>
    <row r="724" spans="1:22" x14ac:dyDescent="0.3">
      <c r="A724" s="81"/>
      <c r="O724" s="12"/>
      <c r="P724" s="12"/>
      <c r="Q724" s="12"/>
      <c r="R724" s="12"/>
      <c r="S724" s="12"/>
      <c r="U724" s="3"/>
      <c r="V724" s="3"/>
    </row>
    <row r="725" spans="1:22" x14ac:dyDescent="0.3">
      <c r="A725" s="81"/>
      <c r="O725" s="12"/>
      <c r="P725" s="12"/>
      <c r="Q725" s="12"/>
      <c r="R725" s="12"/>
      <c r="S725" s="12"/>
      <c r="U725" s="3"/>
      <c r="V725" s="3"/>
    </row>
    <row r="726" spans="1:22" x14ac:dyDescent="0.3">
      <c r="A726" s="81"/>
      <c r="O726" s="12"/>
      <c r="P726" s="12"/>
      <c r="Q726" s="12"/>
      <c r="R726" s="12"/>
      <c r="S726" s="12"/>
      <c r="U726" s="3"/>
      <c r="V726" s="3"/>
    </row>
    <row r="727" spans="1:22" x14ac:dyDescent="0.3">
      <c r="A727" s="81"/>
      <c r="O727" s="12"/>
      <c r="P727" s="12"/>
      <c r="Q727" s="12"/>
      <c r="R727" s="12"/>
      <c r="S727" s="12"/>
      <c r="U727" s="3"/>
      <c r="V727" s="3"/>
    </row>
    <row r="728" spans="1:22" x14ac:dyDescent="0.3">
      <c r="A728" s="81"/>
      <c r="O728" s="12"/>
      <c r="P728" s="12"/>
      <c r="Q728" s="12"/>
      <c r="R728" s="12"/>
      <c r="S728" s="12"/>
      <c r="U728" s="3"/>
      <c r="V728" s="3"/>
    </row>
    <row r="729" spans="1:22" x14ac:dyDescent="0.3">
      <c r="A729" s="81"/>
      <c r="O729" s="12"/>
      <c r="P729" s="12"/>
      <c r="Q729" s="12"/>
      <c r="R729" s="12"/>
      <c r="S729" s="12"/>
      <c r="U729" s="3"/>
      <c r="V729" s="3"/>
    </row>
    <row r="730" spans="1:22" x14ac:dyDescent="0.3">
      <c r="A730" s="81"/>
      <c r="O730" s="12"/>
      <c r="P730" s="12"/>
      <c r="Q730" s="12"/>
      <c r="R730" s="12"/>
      <c r="S730" s="12"/>
      <c r="U730" s="3"/>
      <c r="V730" s="3"/>
    </row>
    <row r="731" spans="1:22" x14ac:dyDescent="0.3">
      <c r="A731" s="81"/>
      <c r="O731" s="12"/>
      <c r="P731" s="12"/>
      <c r="Q731" s="12"/>
      <c r="R731" s="12"/>
      <c r="S731" s="12"/>
      <c r="U731" s="3"/>
      <c r="V731" s="3"/>
    </row>
    <row r="732" spans="1:22" x14ac:dyDescent="0.3">
      <c r="A732" s="81"/>
      <c r="O732" s="12"/>
      <c r="P732" s="12"/>
      <c r="Q732" s="12"/>
      <c r="R732" s="12"/>
      <c r="S732" s="12"/>
      <c r="U732" s="3"/>
      <c r="V732" s="3"/>
    </row>
    <row r="733" spans="1:22" x14ac:dyDescent="0.3">
      <c r="A733" s="81"/>
      <c r="O733" s="12"/>
      <c r="P733" s="12"/>
      <c r="Q733" s="12"/>
      <c r="R733" s="12"/>
      <c r="S733" s="12"/>
      <c r="U733" s="3"/>
      <c r="V733" s="3"/>
    </row>
    <row r="734" spans="1:22" x14ac:dyDescent="0.3">
      <c r="A734" s="81"/>
      <c r="O734" s="12"/>
      <c r="P734" s="12"/>
      <c r="Q734" s="12"/>
      <c r="R734" s="12"/>
      <c r="S734" s="12"/>
      <c r="U734" s="3"/>
      <c r="V734" s="3"/>
    </row>
    <row r="735" spans="1:22" x14ac:dyDescent="0.3">
      <c r="A735" s="81"/>
      <c r="O735" s="12"/>
      <c r="P735" s="12"/>
      <c r="Q735" s="12"/>
      <c r="R735" s="12"/>
      <c r="S735" s="12"/>
      <c r="U735" s="3"/>
      <c r="V735" s="3"/>
    </row>
    <row r="736" spans="1:22" x14ac:dyDescent="0.3">
      <c r="A736" s="81"/>
      <c r="O736" s="12"/>
      <c r="P736" s="12"/>
      <c r="Q736" s="12"/>
      <c r="R736" s="12"/>
      <c r="S736" s="12"/>
      <c r="U736" s="3"/>
      <c r="V736" s="3"/>
    </row>
    <row r="737" spans="1:22" x14ac:dyDescent="0.3">
      <c r="A737" s="81"/>
      <c r="O737" s="12"/>
      <c r="P737" s="12"/>
      <c r="Q737" s="12"/>
      <c r="R737" s="12"/>
      <c r="S737" s="12"/>
      <c r="U737" s="3"/>
      <c r="V737" s="3"/>
    </row>
    <row r="738" spans="1:22" x14ac:dyDescent="0.3">
      <c r="A738" s="81"/>
      <c r="O738" s="12"/>
      <c r="P738" s="12"/>
      <c r="Q738" s="12"/>
      <c r="R738" s="12"/>
      <c r="S738" s="12"/>
      <c r="U738" s="3"/>
      <c r="V738" s="3"/>
    </row>
    <row r="739" spans="1:22" x14ac:dyDescent="0.3">
      <c r="A739" s="81"/>
      <c r="O739" s="12"/>
      <c r="P739" s="12"/>
      <c r="Q739" s="12"/>
      <c r="R739" s="12"/>
      <c r="S739" s="12"/>
      <c r="U739" s="3"/>
      <c r="V739" s="3"/>
    </row>
    <row r="740" spans="1:22" x14ac:dyDescent="0.3">
      <c r="A740" s="81"/>
      <c r="O740" s="12"/>
      <c r="P740" s="12"/>
      <c r="Q740" s="12"/>
      <c r="R740" s="12"/>
      <c r="S740" s="12"/>
      <c r="U740" s="3"/>
      <c r="V740" s="3"/>
    </row>
    <row r="741" spans="1:22" x14ac:dyDescent="0.3">
      <c r="A741" s="81"/>
      <c r="O741" s="12"/>
      <c r="P741" s="12"/>
      <c r="Q741" s="12"/>
      <c r="R741" s="12"/>
      <c r="S741" s="12"/>
      <c r="U741" s="3"/>
      <c r="V741" s="3"/>
    </row>
    <row r="742" spans="1:22" x14ac:dyDescent="0.3">
      <c r="A742" s="81"/>
      <c r="O742" s="12"/>
      <c r="P742" s="12"/>
      <c r="Q742" s="12"/>
      <c r="R742" s="12"/>
      <c r="S742" s="12"/>
      <c r="U742" s="3"/>
      <c r="V742" s="3"/>
    </row>
    <row r="743" spans="1:22" x14ac:dyDescent="0.3">
      <c r="A743" s="81"/>
      <c r="O743" s="12"/>
      <c r="P743" s="12"/>
      <c r="Q743" s="12"/>
      <c r="R743" s="12"/>
      <c r="S743" s="12"/>
      <c r="U743" s="3"/>
      <c r="V743" s="3"/>
    </row>
    <row r="744" spans="1:22" x14ac:dyDescent="0.3">
      <c r="A744" s="81"/>
      <c r="O744" s="12"/>
      <c r="P744" s="12"/>
      <c r="Q744" s="12"/>
      <c r="R744" s="12"/>
      <c r="S744" s="12"/>
      <c r="U744" s="3"/>
      <c r="V744" s="3"/>
    </row>
    <row r="745" spans="1:22" x14ac:dyDescent="0.3">
      <c r="A745" s="81"/>
      <c r="O745" s="12"/>
      <c r="P745" s="12"/>
      <c r="Q745" s="12"/>
      <c r="R745" s="12"/>
      <c r="S745" s="12"/>
      <c r="U745" s="3"/>
      <c r="V745" s="3"/>
    </row>
    <row r="746" spans="1:22" x14ac:dyDescent="0.3">
      <c r="A746" s="81"/>
      <c r="O746" s="12"/>
      <c r="P746" s="12"/>
      <c r="Q746" s="12"/>
      <c r="R746" s="12"/>
      <c r="S746" s="12"/>
      <c r="U746" s="3"/>
      <c r="V746" s="3"/>
    </row>
    <row r="747" spans="1:22" x14ac:dyDescent="0.3">
      <c r="A747" s="81"/>
      <c r="O747" s="12"/>
      <c r="P747" s="12"/>
      <c r="Q747" s="12"/>
      <c r="R747" s="12"/>
      <c r="S747" s="12"/>
      <c r="U747" s="3"/>
      <c r="V747" s="3"/>
    </row>
    <row r="748" spans="1:22" x14ac:dyDescent="0.3">
      <c r="A748" s="81"/>
      <c r="O748" s="12"/>
      <c r="P748" s="12"/>
      <c r="Q748" s="12"/>
      <c r="R748" s="12"/>
      <c r="S748" s="12"/>
      <c r="U748" s="3"/>
      <c r="V748" s="3"/>
    </row>
    <row r="749" spans="1:22" x14ac:dyDescent="0.3">
      <c r="A749" s="81"/>
      <c r="O749" s="12"/>
      <c r="P749" s="12"/>
      <c r="Q749" s="12"/>
      <c r="R749" s="12"/>
      <c r="S749" s="12"/>
      <c r="U749" s="3"/>
      <c r="V749" s="3"/>
    </row>
    <row r="750" spans="1:22" x14ac:dyDescent="0.3">
      <c r="A750" s="81"/>
      <c r="O750" s="12"/>
      <c r="P750" s="12"/>
      <c r="Q750" s="12"/>
      <c r="R750" s="12"/>
      <c r="S750" s="12"/>
      <c r="U750" s="3"/>
      <c r="V750" s="3"/>
    </row>
    <row r="751" spans="1:22" x14ac:dyDescent="0.3">
      <c r="A751" s="81"/>
      <c r="O751" s="12"/>
      <c r="P751" s="12"/>
      <c r="Q751" s="12"/>
      <c r="R751" s="12"/>
      <c r="S751" s="12"/>
      <c r="U751" s="3"/>
      <c r="V751" s="3"/>
    </row>
    <row r="752" spans="1:22" x14ac:dyDescent="0.3">
      <c r="A752" s="81"/>
      <c r="O752" s="12"/>
      <c r="P752" s="12"/>
      <c r="Q752" s="12"/>
      <c r="R752" s="12"/>
      <c r="S752" s="12"/>
      <c r="U752" s="3"/>
      <c r="V752" s="3"/>
    </row>
    <row r="753" spans="1:22" x14ac:dyDescent="0.3">
      <c r="A753" s="81"/>
      <c r="O753" s="12"/>
      <c r="P753" s="12"/>
      <c r="Q753" s="12"/>
      <c r="R753" s="12"/>
      <c r="S753" s="12"/>
      <c r="U753" s="3"/>
      <c r="V753" s="3"/>
    </row>
    <row r="754" spans="1:22" x14ac:dyDescent="0.3">
      <c r="A754" s="81"/>
      <c r="O754" s="12"/>
      <c r="P754" s="12"/>
      <c r="Q754" s="12"/>
      <c r="R754" s="12"/>
      <c r="S754" s="12"/>
      <c r="U754" s="3"/>
      <c r="V754" s="3"/>
    </row>
    <row r="755" spans="1:22" x14ac:dyDescent="0.3">
      <c r="A755" s="81"/>
      <c r="O755" s="12"/>
      <c r="P755" s="12"/>
      <c r="Q755" s="12"/>
      <c r="R755" s="12"/>
      <c r="S755" s="12"/>
      <c r="U755" s="3"/>
      <c r="V755" s="3"/>
    </row>
    <row r="756" spans="1:22" x14ac:dyDescent="0.3">
      <c r="A756" s="81"/>
      <c r="O756" s="12"/>
      <c r="P756" s="12"/>
      <c r="Q756" s="12"/>
      <c r="R756" s="12"/>
      <c r="S756" s="12"/>
      <c r="U756" s="3"/>
      <c r="V756" s="3"/>
    </row>
    <row r="757" spans="1:22" x14ac:dyDescent="0.3">
      <c r="A757" s="81"/>
      <c r="O757" s="12"/>
      <c r="P757" s="12"/>
      <c r="Q757" s="12"/>
      <c r="R757" s="12"/>
      <c r="S757" s="12"/>
      <c r="U757" s="3"/>
      <c r="V757" s="3"/>
    </row>
    <row r="758" spans="1:22" x14ac:dyDescent="0.3">
      <c r="A758" s="81"/>
      <c r="O758" s="12"/>
      <c r="P758" s="12"/>
      <c r="Q758" s="12"/>
      <c r="R758" s="12"/>
      <c r="S758" s="12"/>
      <c r="U758" s="3"/>
      <c r="V758" s="3"/>
    </row>
    <row r="759" spans="1:22" x14ac:dyDescent="0.3">
      <c r="A759" s="81"/>
      <c r="O759" s="12"/>
      <c r="P759" s="12"/>
      <c r="Q759" s="12"/>
      <c r="R759" s="12"/>
      <c r="S759" s="12"/>
      <c r="U759" s="3"/>
      <c r="V759" s="3"/>
    </row>
    <row r="760" spans="1:22" x14ac:dyDescent="0.3">
      <c r="A760" s="81"/>
      <c r="O760" s="12"/>
      <c r="P760" s="12"/>
      <c r="Q760" s="12"/>
      <c r="R760" s="12"/>
      <c r="S760" s="12"/>
      <c r="U760" s="3"/>
      <c r="V760" s="3"/>
    </row>
    <row r="761" spans="1:22" x14ac:dyDescent="0.3">
      <c r="A761" s="81"/>
      <c r="O761" s="12"/>
      <c r="P761" s="12"/>
      <c r="Q761" s="12"/>
      <c r="R761" s="12"/>
      <c r="S761" s="12"/>
      <c r="U761" s="3"/>
      <c r="V761" s="3"/>
    </row>
    <row r="762" spans="1:22" x14ac:dyDescent="0.3">
      <c r="A762" s="81"/>
      <c r="O762" s="12"/>
      <c r="P762" s="12"/>
      <c r="Q762" s="12"/>
      <c r="R762" s="12"/>
      <c r="S762" s="12"/>
      <c r="U762" s="3"/>
      <c r="V762" s="3"/>
    </row>
    <row r="763" spans="1:22" x14ac:dyDescent="0.3">
      <c r="A763" s="81"/>
      <c r="O763" s="12"/>
      <c r="P763" s="12"/>
      <c r="Q763" s="12"/>
      <c r="R763" s="12"/>
      <c r="S763" s="12"/>
      <c r="U763" s="3"/>
      <c r="V763" s="3"/>
    </row>
    <row r="764" spans="1:22" x14ac:dyDescent="0.3">
      <c r="A764" s="81"/>
      <c r="O764" s="12"/>
      <c r="P764" s="12"/>
      <c r="Q764" s="12"/>
      <c r="R764" s="12"/>
      <c r="S764" s="12"/>
      <c r="U764" s="3"/>
      <c r="V764" s="3"/>
    </row>
    <row r="765" spans="1:22" x14ac:dyDescent="0.3">
      <c r="A765" s="81"/>
      <c r="O765" s="12"/>
      <c r="P765" s="12"/>
      <c r="Q765" s="12"/>
      <c r="R765" s="12"/>
      <c r="S765" s="12"/>
      <c r="U765" s="3"/>
      <c r="V765" s="3"/>
    </row>
    <row r="766" spans="1:22" x14ac:dyDescent="0.3">
      <c r="A766" s="81"/>
      <c r="O766" s="12"/>
      <c r="P766" s="12"/>
      <c r="Q766" s="12"/>
      <c r="R766" s="12"/>
      <c r="S766" s="12"/>
      <c r="U766" s="3"/>
      <c r="V766" s="3"/>
    </row>
    <row r="767" spans="1:22" x14ac:dyDescent="0.3">
      <c r="A767" s="81"/>
      <c r="O767" s="12"/>
      <c r="P767" s="12"/>
      <c r="Q767" s="12"/>
      <c r="R767" s="12"/>
      <c r="S767" s="12"/>
      <c r="U767" s="3"/>
      <c r="V767" s="3"/>
    </row>
    <row r="768" spans="1:22" x14ac:dyDescent="0.3">
      <c r="A768" s="81"/>
      <c r="O768" s="12"/>
      <c r="P768" s="12"/>
      <c r="Q768" s="12"/>
      <c r="R768" s="12"/>
      <c r="S768" s="12"/>
      <c r="U768" s="3"/>
      <c r="V768" s="3"/>
    </row>
    <row r="769" spans="1:22" x14ac:dyDescent="0.3">
      <c r="A769" s="81"/>
      <c r="O769" s="12"/>
      <c r="P769" s="12"/>
      <c r="Q769" s="12"/>
      <c r="R769" s="12"/>
      <c r="S769" s="12"/>
      <c r="U769" s="3"/>
      <c r="V769" s="3"/>
    </row>
    <row r="770" spans="1:22" x14ac:dyDescent="0.3">
      <c r="A770" s="81"/>
      <c r="O770" s="12"/>
      <c r="P770" s="12"/>
      <c r="Q770" s="12"/>
      <c r="R770" s="12"/>
      <c r="S770" s="12"/>
      <c r="U770" s="3"/>
      <c r="V770" s="3"/>
    </row>
    <row r="771" spans="1:22" x14ac:dyDescent="0.3">
      <c r="A771" s="81"/>
      <c r="O771" s="12"/>
      <c r="P771" s="12"/>
      <c r="Q771" s="12"/>
      <c r="R771" s="12"/>
      <c r="S771" s="12"/>
      <c r="U771" s="3"/>
      <c r="V771" s="3"/>
    </row>
    <row r="772" spans="1:22" x14ac:dyDescent="0.3">
      <c r="A772" s="81"/>
      <c r="O772" s="12"/>
      <c r="P772" s="12"/>
      <c r="Q772" s="12"/>
      <c r="R772" s="12"/>
      <c r="S772" s="12"/>
      <c r="U772" s="3"/>
      <c r="V772" s="3"/>
    </row>
    <row r="773" spans="1:22" x14ac:dyDescent="0.3">
      <c r="A773" s="81"/>
      <c r="O773" s="12"/>
      <c r="P773" s="12"/>
      <c r="Q773" s="12"/>
      <c r="R773" s="12"/>
      <c r="S773" s="12"/>
      <c r="U773" s="3"/>
      <c r="V773" s="3"/>
    </row>
    <row r="774" spans="1:22" x14ac:dyDescent="0.3">
      <c r="A774" s="81"/>
      <c r="O774" s="12"/>
      <c r="P774" s="12"/>
      <c r="Q774" s="12"/>
      <c r="R774" s="12"/>
      <c r="S774" s="12"/>
      <c r="U774" s="3"/>
      <c r="V774" s="3"/>
    </row>
    <row r="775" spans="1:22" x14ac:dyDescent="0.3">
      <c r="A775" s="81"/>
      <c r="O775" s="12"/>
      <c r="P775" s="12"/>
      <c r="Q775" s="12"/>
      <c r="R775" s="12"/>
      <c r="S775" s="12"/>
      <c r="U775" s="3"/>
      <c r="V775" s="3"/>
    </row>
    <row r="776" spans="1:22" x14ac:dyDescent="0.3">
      <c r="A776" s="81"/>
      <c r="O776" s="12"/>
      <c r="P776" s="12"/>
      <c r="Q776" s="12"/>
      <c r="R776" s="12"/>
      <c r="S776" s="12"/>
      <c r="U776" s="3"/>
      <c r="V776" s="3"/>
    </row>
    <row r="777" spans="1:22" x14ac:dyDescent="0.3">
      <c r="A777" s="81"/>
      <c r="O777" s="12"/>
      <c r="P777" s="12"/>
      <c r="Q777" s="12"/>
      <c r="R777" s="12"/>
      <c r="S777" s="12"/>
      <c r="U777" s="3"/>
      <c r="V777" s="3"/>
    </row>
    <row r="778" spans="1:22" x14ac:dyDescent="0.3">
      <c r="A778" s="81"/>
      <c r="O778" s="12"/>
      <c r="P778" s="12"/>
      <c r="Q778" s="12"/>
      <c r="R778" s="12"/>
      <c r="S778" s="12"/>
      <c r="U778" s="3"/>
      <c r="V778" s="3"/>
    </row>
    <row r="779" spans="1:22" x14ac:dyDescent="0.3">
      <c r="A779" s="81"/>
      <c r="O779" s="12"/>
      <c r="P779" s="12"/>
      <c r="Q779" s="12"/>
      <c r="R779" s="12"/>
      <c r="S779" s="12"/>
      <c r="U779" s="3"/>
      <c r="V779" s="3"/>
    </row>
    <row r="780" spans="1:22" x14ac:dyDescent="0.3">
      <c r="A780" s="81"/>
      <c r="O780" s="12"/>
      <c r="P780" s="12"/>
      <c r="Q780" s="12"/>
      <c r="R780" s="12"/>
      <c r="S780" s="12"/>
      <c r="U780" s="3"/>
      <c r="V780" s="3"/>
    </row>
    <row r="781" spans="1:22" x14ac:dyDescent="0.3">
      <c r="A781" s="81"/>
      <c r="O781" s="12"/>
      <c r="P781" s="12"/>
      <c r="Q781" s="12"/>
      <c r="R781" s="12"/>
      <c r="S781" s="12"/>
      <c r="U781" s="3"/>
      <c r="V781" s="3"/>
    </row>
    <row r="782" spans="1:22" x14ac:dyDescent="0.3">
      <c r="A782" s="81"/>
      <c r="O782" s="12"/>
      <c r="P782" s="12"/>
      <c r="Q782" s="12"/>
      <c r="R782" s="12"/>
      <c r="S782" s="12"/>
      <c r="U782" s="3"/>
      <c r="V782" s="3"/>
    </row>
    <row r="783" spans="1:22" x14ac:dyDescent="0.3">
      <c r="A783" s="81"/>
      <c r="O783" s="12"/>
      <c r="P783" s="12"/>
      <c r="Q783" s="12"/>
      <c r="R783" s="12"/>
      <c r="S783" s="12"/>
      <c r="U783" s="3"/>
      <c r="V783" s="3"/>
    </row>
    <row r="784" spans="1:22" x14ac:dyDescent="0.3">
      <c r="A784" s="81"/>
      <c r="O784" s="12"/>
      <c r="P784" s="12"/>
      <c r="Q784" s="12"/>
      <c r="R784" s="12"/>
      <c r="S784" s="12"/>
      <c r="U784" s="3"/>
      <c r="V784" s="3"/>
    </row>
    <row r="785" spans="1:22" x14ac:dyDescent="0.3">
      <c r="A785" s="81"/>
      <c r="O785" s="12"/>
      <c r="P785" s="12"/>
      <c r="Q785" s="12"/>
      <c r="R785" s="12"/>
      <c r="S785" s="12"/>
      <c r="U785" s="3"/>
      <c r="V785" s="3"/>
    </row>
    <row r="786" spans="1:22" x14ac:dyDescent="0.3">
      <c r="A786" s="81"/>
      <c r="O786" s="12"/>
      <c r="P786" s="12"/>
      <c r="Q786" s="12"/>
      <c r="R786" s="12"/>
      <c r="S786" s="12"/>
      <c r="U786" s="3"/>
      <c r="V786" s="3"/>
    </row>
    <row r="787" spans="1:22" x14ac:dyDescent="0.3">
      <c r="A787" s="81"/>
      <c r="O787" s="12"/>
      <c r="P787" s="12"/>
      <c r="Q787" s="12"/>
      <c r="R787" s="12"/>
      <c r="S787" s="12"/>
      <c r="U787" s="3"/>
      <c r="V787" s="3"/>
    </row>
    <row r="788" spans="1:22" x14ac:dyDescent="0.3">
      <c r="A788" s="81"/>
      <c r="O788" s="12"/>
      <c r="P788" s="12"/>
      <c r="Q788" s="12"/>
      <c r="R788" s="12"/>
      <c r="S788" s="12"/>
      <c r="U788" s="3"/>
      <c r="V788" s="3"/>
    </row>
    <row r="789" spans="1:22" x14ac:dyDescent="0.3">
      <c r="A789" s="81"/>
      <c r="O789" s="12"/>
      <c r="P789" s="12"/>
      <c r="Q789" s="12"/>
      <c r="R789" s="12"/>
      <c r="S789" s="12"/>
      <c r="U789" s="3"/>
      <c r="V789" s="3"/>
    </row>
    <row r="790" spans="1:22" x14ac:dyDescent="0.3">
      <c r="A790" s="81"/>
      <c r="O790" s="12"/>
      <c r="P790" s="12"/>
      <c r="Q790" s="12"/>
      <c r="R790" s="12"/>
      <c r="S790" s="12"/>
      <c r="U790" s="3"/>
      <c r="V790" s="3"/>
    </row>
    <row r="791" spans="1:22" x14ac:dyDescent="0.3">
      <c r="A791" s="81"/>
      <c r="O791" s="12"/>
      <c r="P791" s="12"/>
      <c r="Q791" s="12"/>
      <c r="R791" s="12"/>
      <c r="S791" s="12"/>
      <c r="U791" s="3"/>
      <c r="V791" s="3"/>
    </row>
    <row r="792" spans="1:22" x14ac:dyDescent="0.3">
      <c r="A792" s="81"/>
      <c r="O792" s="12"/>
      <c r="P792" s="12"/>
      <c r="Q792" s="12"/>
      <c r="R792" s="12"/>
      <c r="S792" s="12"/>
      <c r="U792" s="3"/>
      <c r="V792" s="3"/>
    </row>
    <row r="793" spans="1:22" x14ac:dyDescent="0.3">
      <c r="A793" s="81"/>
      <c r="O793" s="12"/>
      <c r="P793" s="12"/>
      <c r="Q793" s="12"/>
      <c r="R793" s="12"/>
      <c r="S793" s="12"/>
      <c r="U793" s="3"/>
      <c r="V793" s="3"/>
    </row>
    <row r="794" spans="1:22" x14ac:dyDescent="0.3">
      <c r="A794" s="81"/>
      <c r="O794" s="12"/>
      <c r="P794" s="12"/>
      <c r="Q794" s="12"/>
      <c r="R794" s="12"/>
      <c r="S794" s="12"/>
      <c r="U794" s="3"/>
      <c r="V794" s="3"/>
    </row>
    <row r="795" spans="1:22" x14ac:dyDescent="0.3">
      <c r="A795" s="81"/>
      <c r="O795" s="12"/>
      <c r="P795" s="12"/>
      <c r="Q795" s="12"/>
      <c r="R795" s="12"/>
      <c r="S795" s="12"/>
      <c r="U795" s="3"/>
      <c r="V795" s="3"/>
    </row>
    <row r="796" spans="1:22" x14ac:dyDescent="0.3">
      <c r="A796" s="81"/>
      <c r="O796" s="12"/>
      <c r="P796" s="12"/>
      <c r="Q796" s="12"/>
      <c r="R796" s="12"/>
      <c r="S796" s="12"/>
      <c r="U796" s="3"/>
      <c r="V796" s="3"/>
    </row>
    <row r="797" spans="1:22" x14ac:dyDescent="0.3">
      <c r="A797" s="81"/>
      <c r="O797" s="12"/>
      <c r="P797" s="12"/>
      <c r="Q797" s="12"/>
      <c r="R797" s="12"/>
      <c r="S797" s="12"/>
      <c r="U797" s="3"/>
      <c r="V797" s="3"/>
    </row>
    <row r="798" spans="1:22" x14ac:dyDescent="0.3">
      <c r="A798" s="81"/>
      <c r="O798" s="12"/>
      <c r="P798" s="12"/>
      <c r="Q798" s="12"/>
      <c r="R798" s="12"/>
      <c r="S798" s="12"/>
      <c r="U798" s="3"/>
      <c r="V798" s="3"/>
    </row>
    <row r="799" spans="1:22" x14ac:dyDescent="0.3">
      <c r="A799" s="81"/>
      <c r="O799" s="12"/>
      <c r="P799" s="12"/>
      <c r="Q799" s="12"/>
      <c r="R799" s="12"/>
      <c r="S799" s="12"/>
      <c r="U799" s="3"/>
      <c r="V799" s="3"/>
    </row>
    <row r="800" spans="1:22" x14ac:dyDescent="0.3">
      <c r="A800" s="81"/>
      <c r="O800" s="12"/>
      <c r="P800" s="12"/>
      <c r="Q800" s="12"/>
      <c r="R800" s="12"/>
      <c r="S800" s="12"/>
      <c r="U800" s="3"/>
      <c r="V800" s="3"/>
    </row>
    <row r="801" spans="1:22" x14ac:dyDescent="0.3">
      <c r="A801" s="81"/>
      <c r="O801" s="12"/>
      <c r="P801" s="12"/>
      <c r="Q801" s="12"/>
      <c r="R801" s="12"/>
      <c r="S801" s="12"/>
      <c r="U801" s="3"/>
      <c r="V801" s="3"/>
    </row>
    <row r="802" spans="1:22" x14ac:dyDescent="0.3">
      <c r="A802" s="81"/>
      <c r="O802" s="12"/>
      <c r="P802" s="12"/>
      <c r="Q802" s="12"/>
      <c r="R802" s="12"/>
      <c r="S802" s="12"/>
      <c r="U802" s="3"/>
      <c r="V802" s="3"/>
    </row>
    <row r="803" spans="1:22" x14ac:dyDescent="0.3">
      <c r="A803" s="81"/>
      <c r="O803" s="12"/>
      <c r="P803" s="12"/>
      <c r="Q803" s="12"/>
      <c r="R803" s="12"/>
      <c r="S803" s="12"/>
      <c r="U803" s="3"/>
      <c r="V803" s="3"/>
    </row>
    <row r="804" spans="1:22" x14ac:dyDescent="0.3">
      <c r="A804" s="81"/>
      <c r="O804" s="12"/>
      <c r="P804" s="12"/>
      <c r="Q804" s="12"/>
      <c r="R804" s="12"/>
      <c r="S804" s="12"/>
      <c r="U804" s="3"/>
      <c r="V804" s="3"/>
    </row>
    <row r="805" spans="1:22" x14ac:dyDescent="0.3">
      <c r="A805" s="81"/>
      <c r="O805" s="12"/>
      <c r="P805" s="12"/>
      <c r="Q805" s="12"/>
      <c r="R805" s="12"/>
      <c r="S805" s="12"/>
      <c r="U805" s="3"/>
      <c r="V805" s="3"/>
    </row>
    <row r="806" spans="1:22" x14ac:dyDescent="0.3">
      <c r="A806" s="81"/>
      <c r="O806" s="12"/>
      <c r="P806" s="12"/>
      <c r="Q806" s="12"/>
      <c r="R806" s="12"/>
      <c r="S806" s="12"/>
      <c r="U806" s="3"/>
      <c r="V806" s="3"/>
    </row>
    <row r="807" spans="1:22" x14ac:dyDescent="0.3">
      <c r="A807" s="81"/>
      <c r="O807" s="12"/>
      <c r="P807" s="12"/>
      <c r="Q807" s="12"/>
      <c r="R807" s="12"/>
      <c r="S807" s="12"/>
      <c r="U807" s="3"/>
      <c r="V807" s="3"/>
    </row>
    <row r="808" spans="1:22" x14ac:dyDescent="0.3">
      <c r="A808" s="81"/>
      <c r="O808" s="12"/>
      <c r="P808" s="12"/>
      <c r="Q808" s="12"/>
      <c r="R808" s="12"/>
      <c r="S808" s="12"/>
      <c r="U808" s="3"/>
      <c r="V808" s="3"/>
    </row>
    <row r="809" spans="1:22" x14ac:dyDescent="0.3">
      <c r="A809" s="81"/>
      <c r="O809" s="12"/>
      <c r="P809" s="12"/>
      <c r="Q809" s="12"/>
      <c r="R809" s="12"/>
      <c r="S809" s="12"/>
      <c r="U809" s="3"/>
      <c r="V809" s="3"/>
    </row>
    <row r="810" spans="1:22" x14ac:dyDescent="0.3">
      <c r="A810" s="81"/>
      <c r="O810" s="12"/>
      <c r="P810" s="12"/>
      <c r="Q810" s="12"/>
      <c r="R810" s="12"/>
      <c r="S810" s="12"/>
      <c r="U810" s="3"/>
      <c r="V810" s="3"/>
    </row>
    <row r="811" spans="1:22" x14ac:dyDescent="0.3">
      <c r="A811" s="81"/>
      <c r="O811" s="12"/>
      <c r="P811" s="12"/>
      <c r="Q811" s="12"/>
      <c r="R811" s="12"/>
      <c r="S811" s="12"/>
      <c r="U811" s="3"/>
      <c r="V811" s="3"/>
    </row>
    <row r="812" spans="1:22" x14ac:dyDescent="0.3">
      <c r="A812" s="81"/>
      <c r="O812" s="12"/>
      <c r="P812" s="12"/>
      <c r="Q812" s="12"/>
      <c r="R812" s="12"/>
      <c r="S812" s="12"/>
      <c r="U812" s="3"/>
      <c r="V812" s="3"/>
    </row>
    <row r="813" spans="1:22" x14ac:dyDescent="0.3">
      <c r="A813" s="81"/>
      <c r="O813" s="12"/>
      <c r="P813" s="12"/>
      <c r="Q813" s="12"/>
      <c r="R813" s="12"/>
      <c r="S813" s="12"/>
      <c r="U813" s="3"/>
      <c r="V813" s="3"/>
    </row>
    <row r="814" spans="1:22" x14ac:dyDescent="0.3">
      <c r="A814" s="81"/>
      <c r="O814" s="12"/>
      <c r="P814" s="12"/>
      <c r="Q814" s="12"/>
      <c r="R814" s="12"/>
      <c r="S814" s="12"/>
      <c r="U814" s="3"/>
      <c r="V814" s="3"/>
    </row>
    <row r="815" spans="1:22" x14ac:dyDescent="0.3">
      <c r="A815" s="81"/>
      <c r="O815" s="12"/>
      <c r="P815" s="12"/>
      <c r="Q815" s="12"/>
      <c r="R815" s="12"/>
      <c r="S815" s="12"/>
      <c r="U815" s="3"/>
      <c r="V815" s="3"/>
    </row>
    <row r="816" spans="1:22" x14ac:dyDescent="0.3">
      <c r="A816" s="81"/>
      <c r="O816" s="12"/>
      <c r="P816" s="12"/>
      <c r="Q816" s="12"/>
      <c r="R816" s="12"/>
      <c r="S816" s="12"/>
      <c r="U816" s="3"/>
      <c r="V816" s="3"/>
    </row>
    <row r="817" spans="1:22" x14ac:dyDescent="0.3">
      <c r="A817" s="81"/>
      <c r="O817" s="12"/>
      <c r="P817" s="12"/>
      <c r="Q817" s="12"/>
      <c r="R817" s="12"/>
      <c r="S817" s="12"/>
      <c r="U817" s="3"/>
      <c r="V817" s="3"/>
    </row>
    <row r="818" spans="1:22" x14ac:dyDescent="0.3">
      <c r="A818" s="81"/>
      <c r="O818" s="12"/>
      <c r="P818" s="12"/>
      <c r="Q818" s="12"/>
      <c r="R818" s="12"/>
      <c r="S818" s="12"/>
      <c r="U818" s="3"/>
      <c r="V818" s="3"/>
    </row>
    <row r="819" spans="1:22" x14ac:dyDescent="0.3">
      <c r="A819" s="81"/>
      <c r="O819" s="12"/>
      <c r="P819" s="12"/>
      <c r="Q819" s="12"/>
      <c r="R819" s="12"/>
      <c r="S819" s="12"/>
      <c r="U819" s="3"/>
      <c r="V819" s="3"/>
    </row>
    <row r="820" spans="1:22" x14ac:dyDescent="0.3">
      <c r="A820" s="81"/>
      <c r="O820" s="12"/>
      <c r="P820" s="12"/>
      <c r="Q820" s="12"/>
      <c r="R820" s="12"/>
      <c r="S820" s="12"/>
      <c r="U820" s="3"/>
      <c r="V820" s="3"/>
    </row>
    <row r="821" spans="1:22" x14ac:dyDescent="0.3">
      <c r="A821" s="81"/>
      <c r="O821" s="12"/>
      <c r="P821" s="12"/>
      <c r="Q821" s="12"/>
      <c r="R821" s="12"/>
      <c r="S821" s="12"/>
      <c r="U821" s="3"/>
      <c r="V821" s="3"/>
    </row>
    <row r="822" spans="1:22" x14ac:dyDescent="0.3">
      <c r="A822" s="81"/>
      <c r="O822" s="12"/>
      <c r="P822" s="12"/>
      <c r="Q822" s="12"/>
      <c r="R822" s="12"/>
      <c r="S822" s="12"/>
      <c r="U822" s="3"/>
      <c r="V822" s="3"/>
    </row>
    <row r="823" spans="1:22" x14ac:dyDescent="0.3">
      <c r="A823" s="81"/>
      <c r="O823" s="12"/>
      <c r="P823" s="12"/>
      <c r="Q823" s="12"/>
      <c r="R823" s="12"/>
      <c r="S823" s="12"/>
      <c r="U823" s="3"/>
      <c r="V823" s="3"/>
    </row>
    <row r="824" spans="1:22" x14ac:dyDescent="0.3">
      <c r="A824" s="81"/>
      <c r="O824" s="12"/>
      <c r="P824" s="12"/>
      <c r="Q824" s="12"/>
      <c r="R824" s="12"/>
      <c r="S824" s="12"/>
      <c r="U824" s="3"/>
      <c r="V824" s="3"/>
    </row>
    <row r="825" spans="1:22" x14ac:dyDescent="0.3">
      <c r="A825" s="81"/>
      <c r="O825" s="12"/>
      <c r="P825" s="12"/>
      <c r="Q825" s="12"/>
      <c r="R825" s="12"/>
      <c r="S825" s="12"/>
      <c r="U825" s="3"/>
      <c r="V825" s="3"/>
    </row>
    <row r="826" spans="1:22" x14ac:dyDescent="0.3">
      <c r="A826" s="81"/>
      <c r="O826" s="12"/>
      <c r="P826" s="12"/>
      <c r="Q826" s="12"/>
      <c r="R826" s="12"/>
      <c r="S826" s="12"/>
      <c r="U826" s="3"/>
      <c r="V826" s="3"/>
    </row>
    <row r="827" spans="1:22" x14ac:dyDescent="0.3">
      <c r="A827" s="81"/>
      <c r="O827" s="12"/>
      <c r="P827" s="12"/>
      <c r="Q827" s="12"/>
      <c r="R827" s="12"/>
      <c r="S827" s="12"/>
      <c r="U827" s="3"/>
      <c r="V827" s="3"/>
    </row>
    <row r="828" spans="1:22" x14ac:dyDescent="0.3">
      <c r="A828" s="81"/>
      <c r="O828" s="12"/>
      <c r="P828" s="12"/>
      <c r="Q828" s="12"/>
      <c r="R828" s="12"/>
      <c r="S828" s="12"/>
      <c r="U828" s="3"/>
      <c r="V828" s="3"/>
    </row>
    <row r="829" spans="1:22" x14ac:dyDescent="0.3">
      <c r="A829" s="81"/>
      <c r="O829" s="12"/>
      <c r="P829" s="12"/>
      <c r="Q829" s="12"/>
      <c r="R829" s="12"/>
      <c r="S829" s="12"/>
      <c r="U829" s="3"/>
      <c r="V829" s="3"/>
    </row>
    <row r="830" spans="1:22" x14ac:dyDescent="0.3">
      <c r="A830" s="81"/>
      <c r="O830" s="12"/>
      <c r="P830" s="12"/>
      <c r="Q830" s="12"/>
      <c r="R830" s="12"/>
      <c r="S830" s="12"/>
      <c r="U830" s="3"/>
      <c r="V830" s="3"/>
    </row>
    <row r="831" spans="1:22" x14ac:dyDescent="0.3">
      <c r="A831" s="81"/>
      <c r="O831" s="12"/>
      <c r="P831" s="12"/>
      <c r="Q831" s="12"/>
      <c r="R831" s="12"/>
      <c r="S831" s="12"/>
      <c r="U831" s="3"/>
      <c r="V831" s="3"/>
    </row>
    <row r="832" spans="1:22" x14ac:dyDescent="0.3">
      <c r="A832" s="81"/>
      <c r="O832" s="12"/>
      <c r="P832" s="12"/>
      <c r="Q832" s="12"/>
      <c r="R832" s="12"/>
      <c r="S832" s="12"/>
      <c r="U832" s="3"/>
      <c r="V832" s="3"/>
    </row>
    <row r="833" spans="1:22" x14ac:dyDescent="0.3">
      <c r="A833" s="81"/>
      <c r="O833" s="12"/>
      <c r="P833" s="12"/>
      <c r="Q833" s="12"/>
      <c r="R833" s="12"/>
      <c r="S833" s="12"/>
      <c r="U833" s="3"/>
      <c r="V833" s="3"/>
    </row>
    <row r="834" spans="1:22" x14ac:dyDescent="0.3">
      <c r="A834" s="81"/>
      <c r="O834" s="12"/>
      <c r="P834" s="12"/>
      <c r="Q834" s="12"/>
      <c r="R834" s="12"/>
      <c r="S834" s="12"/>
      <c r="U834" s="3"/>
      <c r="V834" s="3"/>
    </row>
    <row r="835" spans="1:22" x14ac:dyDescent="0.3">
      <c r="A835" s="81"/>
      <c r="O835" s="12"/>
      <c r="P835" s="12"/>
      <c r="Q835" s="12"/>
      <c r="R835" s="12"/>
      <c r="S835" s="12"/>
      <c r="U835" s="3"/>
      <c r="V835" s="3"/>
    </row>
    <row r="836" spans="1:22" x14ac:dyDescent="0.3">
      <c r="A836" s="81"/>
      <c r="O836" s="12"/>
      <c r="P836" s="12"/>
      <c r="Q836" s="12"/>
      <c r="R836" s="12"/>
      <c r="S836" s="12"/>
      <c r="U836" s="3"/>
      <c r="V836" s="3"/>
    </row>
    <row r="837" spans="1:22" x14ac:dyDescent="0.3">
      <c r="A837" s="81"/>
      <c r="O837" s="12"/>
      <c r="P837" s="12"/>
      <c r="Q837" s="12"/>
      <c r="R837" s="12"/>
      <c r="S837" s="12"/>
      <c r="U837" s="3"/>
      <c r="V837" s="3"/>
    </row>
    <row r="838" spans="1:22" x14ac:dyDescent="0.3">
      <c r="A838" s="81"/>
      <c r="O838" s="12"/>
      <c r="P838" s="12"/>
      <c r="Q838" s="12"/>
      <c r="R838" s="12"/>
      <c r="S838" s="12"/>
      <c r="U838" s="3"/>
      <c r="V838" s="3"/>
    </row>
    <row r="839" spans="1:22" x14ac:dyDescent="0.3">
      <c r="A839" s="81"/>
      <c r="O839" s="12"/>
      <c r="P839" s="12"/>
      <c r="Q839" s="12"/>
      <c r="R839" s="12"/>
      <c r="S839" s="12"/>
      <c r="U839" s="3"/>
      <c r="V839" s="3"/>
    </row>
    <row r="840" spans="1:22" x14ac:dyDescent="0.3">
      <c r="A840" s="81"/>
      <c r="O840" s="12"/>
      <c r="P840" s="12"/>
      <c r="Q840" s="12"/>
      <c r="R840" s="12"/>
      <c r="S840" s="12"/>
      <c r="U840" s="3"/>
      <c r="V840" s="3"/>
    </row>
    <row r="841" spans="1:22" x14ac:dyDescent="0.3">
      <c r="A841" s="81"/>
      <c r="O841" s="12"/>
      <c r="P841" s="12"/>
      <c r="Q841" s="12"/>
      <c r="R841" s="12"/>
      <c r="S841" s="12"/>
      <c r="U841" s="3"/>
      <c r="V841" s="3"/>
    </row>
    <row r="842" spans="1:22" x14ac:dyDescent="0.3">
      <c r="A842" s="81"/>
      <c r="O842" s="12"/>
      <c r="P842" s="12"/>
      <c r="Q842" s="12"/>
      <c r="R842" s="12"/>
      <c r="S842" s="12"/>
      <c r="U842" s="3"/>
      <c r="V842" s="3"/>
    </row>
    <row r="843" spans="1:22" x14ac:dyDescent="0.3">
      <c r="A843" s="81"/>
      <c r="O843" s="12"/>
      <c r="P843" s="12"/>
      <c r="Q843" s="12"/>
      <c r="R843" s="12"/>
      <c r="S843" s="12"/>
      <c r="U843" s="3"/>
      <c r="V843" s="3"/>
    </row>
    <row r="844" spans="1:22" x14ac:dyDescent="0.3">
      <c r="A844" s="81"/>
      <c r="O844" s="12"/>
      <c r="P844" s="12"/>
      <c r="Q844" s="12"/>
      <c r="R844" s="12"/>
      <c r="S844" s="12"/>
      <c r="U844" s="3"/>
      <c r="V844" s="3"/>
    </row>
    <row r="845" spans="1:22" x14ac:dyDescent="0.3">
      <c r="A845" s="81"/>
      <c r="O845" s="12"/>
      <c r="P845" s="12"/>
      <c r="Q845" s="12"/>
      <c r="R845" s="12"/>
      <c r="S845" s="12"/>
      <c r="U845" s="3"/>
      <c r="V845" s="3"/>
    </row>
    <row r="846" spans="1:22" x14ac:dyDescent="0.3">
      <c r="A846" s="81"/>
      <c r="O846" s="12"/>
      <c r="P846" s="12"/>
      <c r="Q846" s="12"/>
      <c r="R846" s="12"/>
      <c r="S846" s="12"/>
      <c r="U846" s="3"/>
      <c r="V846" s="3"/>
    </row>
    <row r="847" spans="1:22" x14ac:dyDescent="0.3">
      <c r="A847" s="81"/>
      <c r="O847" s="12"/>
      <c r="P847" s="12"/>
      <c r="Q847" s="12"/>
      <c r="R847" s="12"/>
      <c r="S847" s="12"/>
      <c r="U847" s="3"/>
      <c r="V847" s="3"/>
    </row>
    <row r="848" spans="1:22" x14ac:dyDescent="0.3">
      <c r="A848" s="81"/>
      <c r="O848" s="12"/>
      <c r="P848" s="12"/>
      <c r="Q848" s="12"/>
      <c r="R848" s="12"/>
      <c r="S848" s="12"/>
      <c r="U848" s="3"/>
      <c r="V848" s="3"/>
    </row>
    <row r="849" spans="1:22" x14ac:dyDescent="0.3">
      <c r="A849" s="81"/>
      <c r="O849" s="12"/>
      <c r="P849" s="12"/>
      <c r="Q849" s="12"/>
      <c r="R849" s="12"/>
      <c r="S849" s="12"/>
      <c r="U849" s="3"/>
      <c r="V849" s="3"/>
    </row>
    <row r="850" spans="1:22" x14ac:dyDescent="0.3">
      <c r="A850" s="81"/>
      <c r="O850" s="12"/>
      <c r="P850" s="12"/>
      <c r="Q850" s="12"/>
      <c r="R850" s="12"/>
      <c r="S850" s="12"/>
      <c r="U850" s="3"/>
      <c r="V850" s="3"/>
    </row>
    <row r="851" spans="1:22" x14ac:dyDescent="0.3">
      <c r="A851" s="81"/>
      <c r="O851" s="12"/>
      <c r="P851" s="12"/>
      <c r="Q851" s="12"/>
      <c r="R851" s="12"/>
      <c r="S851" s="12"/>
      <c r="U851" s="3"/>
      <c r="V851" s="3"/>
    </row>
    <row r="852" spans="1:22" x14ac:dyDescent="0.3">
      <c r="A852" s="81"/>
      <c r="O852" s="12"/>
      <c r="P852" s="12"/>
      <c r="Q852" s="12"/>
      <c r="R852" s="12"/>
      <c r="S852" s="12"/>
      <c r="U852" s="3"/>
      <c r="V852" s="3"/>
    </row>
    <row r="853" spans="1:22" x14ac:dyDescent="0.3">
      <c r="A853" s="81"/>
      <c r="O853" s="12"/>
      <c r="P853" s="12"/>
      <c r="Q853" s="12"/>
      <c r="R853" s="12"/>
      <c r="S853" s="12"/>
      <c r="U853" s="3"/>
      <c r="V853" s="3"/>
    </row>
    <row r="854" spans="1:22" x14ac:dyDescent="0.3">
      <c r="A854" s="81"/>
      <c r="O854" s="12"/>
      <c r="P854" s="12"/>
      <c r="Q854" s="12"/>
      <c r="R854" s="12"/>
      <c r="S854" s="12"/>
      <c r="U854" s="3"/>
      <c r="V854" s="3"/>
    </row>
    <row r="855" spans="1:22" x14ac:dyDescent="0.3">
      <c r="A855" s="81"/>
      <c r="O855" s="12"/>
      <c r="P855" s="12"/>
      <c r="Q855" s="12"/>
      <c r="R855" s="12"/>
      <c r="S855" s="12"/>
      <c r="U855" s="3"/>
      <c r="V855" s="3"/>
    </row>
    <row r="856" spans="1:22" x14ac:dyDescent="0.3">
      <c r="A856" s="81"/>
      <c r="O856" s="12"/>
      <c r="P856" s="12"/>
      <c r="Q856" s="12"/>
      <c r="R856" s="12"/>
      <c r="S856" s="12"/>
      <c r="U856" s="3"/>
      <c r="V856" s="3"/>
    </row>
    <row r="857" spans="1:22" x14ac:dyDescent="0.3">
      <c r="A857" s="81"/>
      <c r="O857" s="12"/>
      <c r="P857" s="12"/>
      <c r="Q857" s="12"/>
      <c r="R857" s="12"/>
      <c r="S857" s="12"/>
      <c r="U857" s="3"/>
      <c r="V857" s="3"/>
    </row>
    <row r="858" spans="1:22" x14ac:dyDescent="0.3">
      <c r="A858" s="81"/>
      <c r="O858" s="12"/>
      <c r="P858" s="12"/>
      <c r="Q858" s="12"/>
      <c r="R858" s="12"/>
      <c r="S858" s="12"/>
      <c r="U858" s="3"/>
      <c r="V858" s="3"/>
    </row>
    <row r="859" spans="1:22" x14ac:dyDescent="0.3">
      <c r="A859" s="81"/>
      <c r="O859" s="12"/>
      <c r="P859" s="12"/>
      <c r="Q859" s="12"/>
      <c r="R859" s="12"/>
      <c r="S859" s="12"/>
      <c r="U859" s="3"/>
      <c r="V859" s="3"/>
    </row>
    <row r="860" spans="1:22" x14ac:dyDescent="0.3">
      <c r="A860" s="81"/>
      <c r="O860" s="12"/>
      <c r="P860" s="12"/>
      <c r="Q860" s="12"/>
      <c r="R860" s="12"/>
      <c r="S860" s="12"/>
      <c r="U860" s="3"/>
      <c r="V860" s="3"/>
    </row>
    <row r="861" spans="1:22" x14ac:dyDescent="0.3">
      <c r="A861" s="81"/>
      <c r="O861" s="12"/>
      <c r="P861" s="12"/>
      <c r="Q861" s="12"/>
      <c r="R861" s="12"/>
      <c r="S861" s="12"/>
      <c r="U861" s="3"/>
      <c r="V861" s="3"/>
    </row>
    <row r="862" spans="1:22" x14ac:dyDescent="0.3">
      <c r="A862" s="81"/>
      <c r="O862" s="12"/>
      <c r="P862" s="12"/>
      <c r="Q862" s="12"/>
      <c r="R862" s="12"/>
      <c r="S862" s="12"/>
      <c r="U862" s="3"/>
      <c r="V862" s="3"/>
    </row>
    <row r="863" spans="1:22" x14ac:dyDescent="0.3">
      <c r="A863" s="81"/>
      <c r="O863" s="12"/>
      <c r="P863" s="12"/>
      <c r="Q863" s="12"/>
      <c r="R863" s="12"/>
      <c r="S863" s="12"/>
      <c r="U863" s="3"/>
      <c r="V863" s="3"/>
    </row>
    <row r="864" spans="1:22" x14ac:dyDescent="0.3">
      <c r="A864" s="81"/>
      <c r="O864" s="12"/>
      <c r="P864" s="12"/>
      <c r="Q864" s="12"/>
      <c r="R864" s="12"/>
      <c r="S864" s="12"/>
      <c r="U864" s="3"/>
      <c r="V864" s="3"/>
    </row>
    <row r="865" spans="1:22" x14ac:dyDescent="0.3">
      <c r="A865" s="81"/>
      <c r="O865" s="12"/>
      <c r="P865" s="12"/>
      <c r="Q865" s="12"/>
      <c r="R865" s="12"/>
      <c r="S865" s="12"/>
      <c r="U865" s="3"/>
      <c r="V865" s="3"/>
    </row>
    <row r="866" spans="1:22" x14ac:dyDescent="0.3">
      <c r="A866" s="81"/>
      <c r="O866" s="12"/>
      <c r="P866" s="12"/>
      <c r="Q866" s="12"/>
      <c r="R866" s="12"/>
      <c r="S866" s="12"/>
      <c r="U866" s="3"/>
      <c r="V866" s="3"/>
    </row>
    <row r="867" spans="1:22" x14ac:dyDescent="0.3">
      <c r="A867" s="81"/>
      <c r="O867" s="12"/>
      <c r="P867" s="12"/>
      <c r="Q867" s="12"/>
      <c r="R867" s="12"/>
      <c r="S867" s="12"/>
      <c r="U867" s="3"/>
      <c r="V867" s="3"/>
    </row>
    <row r="868" spans="1:22" x14ac:dyDescent="0.3">
      <c r="A868" s="81"/>
      <c r="O868" s="12"/>
      <c r="P868" s="12"/>
      <c r="Q868" s="12"/>
      <c r="R868" s="12"/>
      <c r="S868" s="12"/>
      <c r="U868" s="3"/>
      <c r="V868" s="3"/>
    </row>
    <row r="869" spans="1:22" x14ac:dyDescent="0.3">
      <c r="A869" s="81"/>
      <c r="O869" s="12"/>
      <c r="P869" s="12"/>
      <c r="Q869" s="12"/>
      <c r="R869" s="12"/>
      <c r="S869" s="12"/>
      <c r="U869" s="3"/>
      <c r="V869" s="3"/>
    </row>
    <row r="870" spans="1:22" x14ac:dyDescent="0.3">
      <c r="A870" s="81"/>
      <c r="O870" s="12"/>
      <c r="P870" s="12"/>
      <c r="Q870" s="12"/>
      <c r="R870" s="12"/>
      <c r="S870" s="12"/>
      <c r="U870" s="3"/>
      <c r="V870" s="3"/>
    </row>
    <row r="871" spans="1:22" x14ac:dyDescent="0.3">
      <c r="A871" s="81"/>
      <c r="O871" s="12"/>
      <c r="P871" s="12"/>
      <c r="Q871" s="12"/>
      <c r="R871" s="12"/>
      <c r="S871" s="12"/>
      <c r="U871" s="3"/>
      <c r="V871" s="3"/>
    </row>
    <row r="872" spans="1:22" x14ac:dyDescent="0.3">
      <c r="A872" s="81"/>
      <c r="O872" s="12"/>
      <c r="P872" s="12"/>
      <c r="Q872" s="12"/>
      <c r="R872" s="12"/>
      <c r="S872" s="12"/>
      <c r="U872" s="3"/>
      <c r="V872" s="3"/>
    </row>
    <row r="873" spans="1:22" x14ac:dyDescent="0.3">
      <c r="A873" s="81"/>
      <c r="O873" s="12"/>
      <c r="P873" s="12"/>
      <c r="Q873" s="12"/>
      <c r="R873" s="12"/>
      <c r="S873" s="12"/>
      <c r="U873" s="3"/>
      <c r="V873" s="3"/>
    </row>
    <row r="874" spans="1:22" x14ac:dyDescent="0.3">
      <c r="A874" s="81"/>
      <c r="O874" s="12"/>
      <c r="P874" s="12"/>
      <c r="Q874" s="12"/>
      <c r="R874" s="12"/>
      <c r="S874" s="12"/>
      <c r="U874" s="3"/>
      <c r="V874" s="3"/>
    </row>
    <row r="875" spans="1:22" x14ac:dyDescent="0.3">
      <c r="A875" s="81"/>
      <c r="O875" s="12"/>
      <c r="P875" s="12"/>
      <c r="Q875" s="12"/>
      <c r="R875" s="12"/>
      <c r="S875" s="12"/>
      <c r="U875" s="3"/>
      <c r="V875" s="3"/>
    </row>
    <row r="876" spans="1:22" x14ac:dyDescent="0.3">
      <c r="A876" s="81"/>
      <c r="O876" s="12"/>
      <c r="P876" s="12"/>
      <c r="Q876" s="12"/>
      <c r="R876" s="12"/>
      <c r="S876" s="12"/>
      <c r="U876" s="3"/>
      <c r="V876" s="3"/>
    </row>
    <row r="877" spans="1:22" x14ac:dyDescent="0.3">
      <c r="A877" s="81"/>
      <c r="O877" s="12"/>
      <c r="P877" s="12"/>
      <c r="Q877" s="12"/>
      <c r="R877" s="12"/>
      <c r="S877" s="12"/>
      <c r="U877" s="3"/>
      <c r="V877" s="3"/>
    </row>
    <row r="878" spans="1:22" x14ac:dyDescent="0.3">
      <c r="A878" s="81"/>
      <c r="O878" s="12"/>
      <c r="P878" s="12"/>
      <c r="Q878" s="12"/>
      <c r="R878" s="12"/>
      <c r="S878" s="12"/>
      <c r="U878" s="3"/>
      <c r="V878" s="3"/>
    </row>
    <row r="879" spans="1:22" x14ac:dyDescent="0.3">
      <c r="A879" s="81"/>
      <c r="O879" s="12"/>
      <c r="P879" s="12"/>
      <c r="Q879" s="12"/>
      <c r="R879" s="12"/>
      <c r="S879" s="12"/>
      <c r="U879" s="3"/>
      <c r="V879" s="3"/>
    </row>
    <row r="880" spans="1:22" x14ac:dyDescent="0.3">
      <c r="A880" s="81"/>
      <c r="O880" s="12"/>
      <c r="P880" s="12"/>
      <c r="Q880" s="12"/>
      <c r="R880" s="12"/>
      <c r="S880" s="12"/>
      <c r="U880" s="3"/>
      <c r="V880" s="3"/>
    </row>
    <row r="881" spans="1:22" x14ac:dyDescent="0.3">
      <c r="A881" s="81"/>
      <c r="O881" s="12"/>
      <c r="P881" s="12"/>
      <c r="Q881" s="12"/>
      <c r="R881" s="12"/>
      <c r="S881" s="12"/>
      <c r="U881" s="3"/>
      <c r="V881" s="3"/>
    </row>
    <row r="882" spans="1:22" x14ac:dyDescent="0.3">
      <c r="A882" s="81"/>
      <c r="O882" s="12"/>
      <c r="P882" s="12"/>
      <c r="Q882" s="12"/>
      <c r="R882" s="12"/>
      <c r="S882" s="12"/>
      <c r="U882" s="3"/>
      <c r="V882" s="3"/>
    </row>
    <row r="883" spans="1:22" x14ac:dyDescent="0.3">
      <c r="A883" s="81"/>
      <c r="O883" s="12"/>
      <c r="P883" s="12"/>
      <c r="Q883" s="12"/>
      <c r="R883" s="12"/>
      <c r="S883" s="12"/>
      <c r="U883" s="3"/>
      <c r="V883" s="3"/>
    </row>
    <row r="884" spans="1:22" x14ac:dyDescent="0.3">
      <c r="A884" s="81"/>
      <c r="O884" s="12"/>
      <c r="P884" s="12"/>
      <c r="Q884" s="12"/>
      <c r="R884" s="12"/>
      <c r="S884" s="12"/>
      <c r="U884" s="3"/>
      <c r="V884" s="3"/>
    </row>
    <row r="885" spans="1:22" x14ac:dyDescent="0.3">
      <c r="A885" s="81"/>
      <c r="O885" s="12"/>
      <c r="P885" s="12"/>
      <c r="Q885" s="12"/>
      <c r="R885" s="12"/>
      <c r="S885" s="12"/>
      <c r="U885" s="3"/>
      <c r="V885" s="3"/>
    </row>
    <row r="886" spans="1:22" x14ac:dyDescent="0.3">
      <c r="A886" s="81"/>
      <c r="O886" s="12"/>
      <c r="P886" s="12"/>
      <c r="Q886" s="12"/>
      <c r="R886" s="12"/>
      <c r="S886" s="12"/>
      <c r="U886" s="3"/>
      <c r="V886" s="3"/>
    </row>
    <row r="887" spans="1:22" x14ac:dyDescent="0.3">
      <c r="A887" s="81"/>
      <c r="O887" s="12"/>
      <c r="P887" s="12"/>
      <c r="Q887" s="12"/>
      <c r="R887" s="12"/>
      <c r="S887" s="12"/>
      <c r="U887" s="3"/>
      <c r="V887" s="3"/>
    </row>
    <row r="888" spans="1:22" x14ac:dyDescent="0.3">
      <c r="A888" s="81"/>
      <c r="O888" s="12"/>
      <c r="P888" s="12"/>
      <c r="Q888" s="12"/>
      <c r="R888" s="12"/>
      <c r="S888" s="12"/>
      <c r="U888" s="3"/>
      <c r="V888" s="3"/>
    </row>
    <row r="889" spans="1:22" x14ac:dyDescent="0.3">
      <c r="A889" s="81"/>
      <c r="O889" s="12"/>
      <c r="P889" s="12"/>
      <c r="Q889" s="12"/>
      <c r="R889" s="12"/>
      <c r="S889" s="12"/>
      <c r="U889" s="3"/>
      <c r="V889" s="3"/>
    </row>
    <row r="890" spans="1:22" x14ac:dyDescent="0.3">
      <c r="A890" s="81"/>
      <c r="O890" s="12"/>
      <c r="P890" s="12"/>
      <c r="Q890" s="12"/>
      <c r="R890" s="12"/>
      <c r="S890" s="12"/>
      <c r="U890" s="3"/>
      <c r="V890" s="3"/>
    </row>
    <row r="891" spans="1:22" x14ac:dyDescent="0.3">
      <c r="A891" s="81"/>
      <c r="O891" s="12"/>
      <c r="P891" s="12"/>
      <c r="Q891" s="12"/>
      <c r="R891" s="12"/>
      <c r="S891" s="12"/>
      <c r="U891" s="3"/>
      <c r="V891" s="3"/>
    </row>
    <row r="892" spans="1:22" x14ac:dyDescent="0.3">
      <c r="A892" s="81"/>
      <c r="O892" s="12"/>
      <c r="P892" s="12"/>
      <c r="Q892" s="12"/>
      <c r="R892" s="12"/>
      <c r="S892" s="12"/>
      <c r="U892" s="3"/>
      <c r="V892" s="3"/>
    </row>
    <row r="893" spans="1:22" x14ac:dyDescent="0.3">
      <c r="A893" s="81"/>
      <c r="O893" s="12"/>
      <c r="P893" s="12"/>
      <c r="Q893" s="12"/>
      <c r="R893" s="12"/>
      <c r="S893" s="12"/>
      <c r="U893" s="3"/>
      <c r="V893" s="3"/>
    </row>
    <row r="894" spans="1:22" x14ac:dyDescent="0.3">
      <c r="A894" s="81"/>
      <c r="O894" s="12"/>
      <c r="P894" s="12"/>
      <c r="Q894" s="12"/>
      <c r="R894" s="12"/>
      <c r="S894" s="12"/>
      <c r="U894" s="3"/>
      <c r="V894" s="3"/>
    </row>
    <row r="895" spans="1:22" x14ac:dyDescent="0.3">
      <c r="A895" s="81"/>
      <c r="O895" s="12"/>
      <c r="P895" s="12"/>
      <c r="Q895" s="12"/>
      <c r="R895" s="12"/>
      <c r="S895" s="12"/>
      <c r="U895" s="3"/>
      <c r="V895" s="3"/>
    </row>
    <row r="896" spans="1:22" x14ac:dyDescent="0.3">
      <c r="A896" s="81"/>
      <c r="O896" s="12"/>
      <c r="P896" s="12"/>
      <c r="Q896" s="12"/>
      <c r="R896" s="12"/>
      <c r="S896" s="12"/>
      <c r="U896" s="3"/>
      <c r="V896" s="3"/>
    </row>
    <row r="897" spans="1:22" x14ac:dyDescent="0.3">
      <c r="A897" s="81"/>
      <c r="O897" s="12"/>
      <c r="P897" s="12"/>
      <c r="Q897" s="12"/>
      <c r="R897" s="12"/>
      <c r="S897" s="12"/>
      <c r="U897" s="3"/>
      <c r="V897" s="3"/>
    </row>
    <row r="898" spans="1:22" x14ac:dyDescent="0.3">
      <c r="A898" s="81"/>
      <c r="O898" s="12"/>
      <c r="P898" s="12"/>
      <c r="Q898" s="12"/>
      <c r="R898" s="12"/>
      <c r="S898" s="12"/>
      <c r="U898" s="3"/>
      <c r="V898" s="3"/>
    </row>
    <row r="899" spans="1:22" x14ac:dyDescent="0.3">
      <c r="A899" s="81"/>
      <c r="O899" s="12"/>
      <c r="P899" s="12"/>
      <c r="Q899" s="12"/>
      <c r="R899" s="12"/>
      <c r="S899" s="12"/>
      <c r="U899" s="3"/>
      <c r="V899" s="3"/>
    </row>
    <row r="900" spans="1:22" x14ac:dyDescent="0.3">
      <c r="A900" s="81"/>
      <c r="O900" s="12"/>
      <c r="P900" s="12"/>
      <c r="Q900" s="12"/>
      <c r="R900" s="12"/>
      <c r="S900" s="12"/>
      <c r="U900" s="3"/>
      <c r="V900" s="3"/>
    </row>
    <row r="901" spans="1:22" x14ac:dyDescent="0.3">
      <c r="A901" s="81"/>
      <c r="O901" s="12"/>
      <c r="P901" s="12"/>
      <c r="Q901" s="12"/>
      <c r="R901" s="12"/>
      <c r="S901" s="12"/>
      <c r="U901" s="3"/>
      <c r="V901" s="3"/>
    </row>
    <row r="902" spans="1:22" x14ac:dyDescent="0.3">
      <c r="A902" s="81"/>
      <c r="O902" s="12"/>
      <c r="P902" s="12"/>
      <c r="Q902" s="12"/>
      <c r="R902" s="12"/>
      <c r="S902" s="12"/>
      <c r="U902" s="3"/>
      <c r="V902" s="3"/>
    </row>
    <row r="903" spans="1:22" x14ac:dyDescent="0.3">
      <c r="A903" s="81"/>
      <c r="O903" s="12"/>
      <c r="P903" s="12"/>
      <c r="Q903" s="12"/>
      <c r="R903" s="12"/>
      <c r="S903" s="12"/>
      <c r="U903" s="3"/>
      <c r="V903" s="3"/>
    </row>
    <row r="904" spans="1:22" x14ac:dyDescent="0.3">
      <c r="A904" s="81"/>
      <c r="O904" s="12"/>
      <c r="P904" s="12"/>
      <c r="Q904" s="12"/>
      <c r="R904" s="12"/>
      <c r="S904" s="12"/>
      <c r="U904" s="3"/>
      <c r="V904" s="3"/>
    </row>
    <row r="905" spans="1:22" x14ac:dyDescent="0.3">
      <c r="A905" s="81"/>
      <c r="O905" s="12"/>
      <c r="P905" s="12"/>
      <c r="Q905" s="12"/>
      <c r="R905" s="12"/>
      <c r="S905" s="12"/>
      <c r="U905" s="3"/>
      <c r="V905" s="3"/>
    </row>
    <row r="906" spans="1:22" x14ac:dyDescent="0.3">
      <c r="A906" s="81"/>
      <c r="O906" s="12"/>
      <c r="P906" s="12"/>
      <c r="Q906" s="12"/>
      <c r="R906" s="12"/>
      <c r="S906" s="12"/>
      <c r="U906" s="3"/>
      <c r="V906" s="3"/>
    </row>
    <row r="907" spans="1:22" x14ac:dyDescent="0.3">
      <c r="A907" s="81"/>
      <c r="O907" s="12"/>
      <c r="P907" s="12"/>
      <c r="Q907" s="12"/>
      <c r="R907" s="12"/>
      <c r="S907" s="12"/>
      <c r="U907" s="3"/>
      <c r="V907" s="3"/>
    </row>
    <row r="908" spans="1:22" x14ac:dyDescent="0.3">
      <c r="A908" s="81"/>
      <c r="O908" s="12"/>
      <c r="P908" s="12"/>
      <c r="Q908" s="12"/>
      <c r="R908" s="12"/>
      <c r="S908" s="12"/>
      <c r="U908" s="3"/>
      <c r="V908" s="3"/>
    </row>
    <row r="909" spans="1:22" x14ac:dyDescent="0.3">
      <c r="A909" s="81"/>
      <c r="O909" s="12"/>
      <c r="P909" s="12"/>
      <c r="Q909" s="12"/>
      <c r="R909" s="12"/>
      <c r="S909" s="12"/>
      <c r="U909" s="3"/>
      <c r="V909" s="3"/>
    </row>
    <row r="910" spans="1:22" x14ac:dyDescent="0.3">
      <c r="A910" s="81"/>
      <c r="O910" s="12"/>
      <c r="P910" s="12"/>
      <c r="Q910" s="12"/>
      <c r="R910" s="12"/>
      <c r="S910" s="12"/>
      <c r="U910" s="3"/>
      <c r="V910" s="3"/>
    </row>
    <row r="911" spans="1:22" x14ac:dyDescent="0.3">
      <c r="A911" s="81"/>
      <c r="O911" s="12"/>
      <c r="P911" s="12"/>
      <c r="Q911" s="12"/>
      <c r="R911" s="12"/>
      <c r="S911" s="12"/>
      <c r="U911" s="3"/>
      <c r="V911" s="3"/>
    </row>
    <row r="912" spans="1:22" x14ac:dyDescent="0.3">
      <c r="A912" s="81"/>
      <c r="O912" s="12"/>
      <c r="P912" s="12"/>
      <c r="Q912" s="12"/>
      <c r="R912" s="12"/>
      <c r="S912" s="12"/>
      <c r="U912" s="3"/>
      <c r="V912" s="3"/>
    </row>
    <row r="913" spans="1:22" x14ac:dyDescent="0.3">
      <c r="A913" s="81"/>
      <c r="O913" s="12"/>
      <c r="P913" s="12"/>
      <c r="Q913" s="12"/>
      <c r="R913" s="12"/>
      <c r="S913" s="12"/>
      <c r="U913" s="3"/>
      <c r="V913" s="3"/>
    </row>
    <row r="914" spans="1:22" x14ac:dyDescent="0.3">
      <c r="A914" s="81"/>
      <c r="O914" s="12"/>
      <c r="P914" s="12"/>
      <c r="Q914" s="12"/>
      <c r="R914" s="12"/>
      <c r="S914" s="12"/>
      <c r="U914" s="3"/>
      <c r="V914" s="3"/>
    </row>
    <row r="915" spans="1:22" x14ac:dyDescent="0.3">
      <c r="A915" s="81"/>
      <c r="O915" s="12"/>
      <c r="P915" s="12"/>
      <c r="Q915" s="12"/>
      <c r="R915" s="12"/>
      <c r="S915" s="12"/>
      <c r="U915" s="3"/>
      <c r="V915" s="3"/>
    </row>
    <row r="916" spans="1:22" x14ac:dyDescent="0.3">
      <c r="A916" s="81"/>
      <c r="O916" s="12"/>
      <c r="P916" s="12"/>
      <c r="Q916" s="12"/>
      <c r="R916" s="12"/>
      <c r="S916" s="12"/>
      <c r="U916" s="3"/>
      <c r="V916" s="3"/>
    </row>
    <row r="917" spans="1:22" x14ac:dyDescent="0.3">
      <c r="A917" s="81"/>
      <c r="O917" s="12"/>
      <c r="P917" s="12"/>
      <c r="Q917" s="12"/>
      <c r="R917" s="12"/>
      <c r="S917" s="12"/>
      <c r="U917" s="3"/>
      <c r="V917" s="3"/>
    </row>
    <row r="918" spans="1:22" x14ac:dyDescent="0.3">
      <c r="A918" s="81"/>
      <c r="O918" s="12"/>
      <c r="P918" s="12"/>
      <c r="Q918" s="12"/>
      <c r="R918" s="12"/>
      <c r="S918" s="12"/>
      <c r="U918" s="3"/>
      <c r="V918" s="3"/>
    </row>
    <row r="919" spans="1:22" x14ac:dyDescent="0.3">
      <c r="A919" s="81"/>
      <c r="O919" s="12"/>
      <c r="P919" s="12"/>
      <c r="Q919" s="12"/>
      <c r="R919" s="12"/>
      <c r="S919" s="12"/>
      <c r="U919" s="3"/>
      <c r="V919" s="3"/>
    </row>
    <row r="920" spans="1:22" x14ac:dyDescent="0.3">
      <c r="A920" s="81"/>
      <c r="O920" s="12"/>
      <c r="P920" s="12"/>
      <c r="Q920" s="12"/>
      <c r="R920" s="12"/>
      <c r="S920" s="12"/>
      <c r="U920" s="3"/>
      <c r="V920" s="3"/>
    </row>
    <row r="921" spans="1:22" x14ac:dyDescent="0.3">
      <c r="A921" s="81"/>
      <c r="O921" s="12"/>
      <c r="P921" s="12"/>
      <c r="Q921" s="12"/>
      <c r="R921" s="12"/>
      <c r="S921" s="12"/>
      <c r="U921" s="3"/>
      <c r="V921" s="3"/>
    </row>
    <row r="922" spans="1:22" x14ac:dyDescent="0.3">
      <c r="A922" s="81"/>
      <c r="O922" s="12"/>
      <c r="P922" s="12"/>
      <c r="Q922" s="12"/>
      <c r="R922" s="12"/>
      <c r="S922" s="12"/>
      <c r="U922" s="3"/>
      <c r="V922" s="3"/>
    </row>
    <row r="923" spans="1:22" x14ac:dyDescent="0.3">
      <c r="A923" s="81"/>
      <c r="O923" s="12"/>
      <c r="P923" s="12"/>
      <c r="Q923" s="12"/>
      <c r="R923" s="12"/>
      <c r="S923" s="12"/>
      <c r="U923" s="3"/>
      <c r="V923" s="3"/>
    </row>
    <row r="924" spans="1:22" x14ac:dyDescent="0.3">
      <c r="A924" s="81"/>
      <c r="O924" s="12"/>
      <c r="P924" s="12"/>
      <c r="Q924" s="12"/>
      <c r="R924" s="12"/>
      <c r="S924" s="12"/>
      <c r="U924" s="3"/>
      <c r="V924" s="3"/>
    </row>
    <row r="925" spans="1:22" x14ac:dyDescent="0.3">
      <c r="A925" s="81"/>
      <c r="O925" s="12"/>
      <c r="P925" s="12"/>
      <c r="Q925" s="12"/>
      <c r="R925" s="12"/>
      <c r="S925" s="12"/>
      <c r="U925" s="3"/>
      <c r="V925" s="3"/>
    </row>
    <row r="926" spans="1:22" x14ac:dyDescent="0.3">
      <c r="A926" s="81"/>
      <c r="O926" s="12"/>
      <c r="P926" s="12"/>
      <c r="Q926" s="12"/>
      <c r="R926" s="12"/>
      <c r="S926" s="12"/>
      <c r="U926" s="3"/>
      <c r="V926" s="3"/>
    </row>
    <row r="927" spans="1:22" x14ac:dyDescent="0.3">
      <c r="A927" s="81"/>
      <c r="O927" s="12"/>
      <c r="P927" s="12"/>
      <c r="Q927" s="12"/>
      <c r="R927" s="12"/>
      <c r="S927" s="12"/>
      <c r="U927" s="3"/>
      <c r="V927" s="3"/>
    </row>
    <row r="928" spans="1:22" x14ac:dyDescent="0.3">
      <c r="A928" s="81"/>
      <c r="O928" s="12"/>
      <c r="P928" s="12"/>
      <c r="Q928" s="12"/>
      <c r="R928" s="12"/>
      <c r="S928" s="12"/>
      <c r="U928" s="3"/>
      <c r="V928" s="3"/>
    </row>
    <row r="929" spans="1:22" x14ac:dyDescent="0.3">
      <c r="A929" s="81"/>
      <c r="O929" s="12"/>
      <c r="P929" s="12"/>
      <c r="Q929" s="12"/>
      <c r="R929" s="12"/>
      <c r="S929" s="12"/>
      <c r="U929" s="3"/>
      <c r="V929" s="3"/>
    </row>
    <row r="930" spans="1:22" x14ac:dyDescent="0.3">
      <c r="A930" s="81"/>
      <c r="O930" s="12"/>
      <c r="P930" s="12"/>
      <c r="Q930" s="12"/>
      <c r="R930" s="12"/>
      <c r="S930" s="12"/>
      <c r="U930" s="3"/>
      <c r="V930" s="3"/>
    </row>
    <row r="931" spans="1:22" x14ac:dyDescent="0.3">
      <c r="A931" s="81"/>
      <c r="O931" s="12"/>
      <c r="P931" s="12"/>
      <c r="Q931" s="12"/>
      <c r="R931" s="12"/>
      <c r="S931" s="12"/>
      <c r="U931" s="3"/>
      <c r="V931" s="3"/>
    </row>
    <row r="932" spans="1:22" x14ac:dyDescent="0.3">
      <c r="A932" s="81"/>
      <c r="O932" s="12"/>
      <c r="P932" s="12"/>
      <c r="Q932" s="12"/>
      <c r="R932" s="12"/>
      <c r="S932" s="12"/>
      <c r="U932" s="3"/>
      <c r="V932" s="3"/>
    </row>
    <row r="933" spans="1:22" x14ac:dyDescent="0.3">
      <c r="A933" s="81"/>
      <c r="O933" s="12"/>
      <c r="P933" s="12"/>
      <c r="Q933" s="12"/>
      <c r="R933" s="12"/>
      <c r="S933" s="12"/>
      <c r="U933" s="3"/>
      <c r="V933" s="3"/>
    </row>
    <row r="934" spans="1:22" x14ac:dyDescent="0.3">
      <c r="A934" s="81"/>
      <c r="O934" s="12"/>
      <c r="P934" s="12"/>
      <c r="Q934" s="12"/>
      <c r="R934" s="12"/>
      <c r="S934" s="12"/>
      <c r="U934" s="3"/>
      <c r="V934" s="3"/>
    </row>
    <row r="935" spans="1:22" x14ac:dyDescent="0.3">
      <c r="A935" s="81"/>
      <c r="O935" s="12"/>
      <c r="P935" s="12"/>
      <c r="Q935" s="12"/>
      <c r="R935" s="12"/>
      <c r="S935" s="12"/>
      <c r="U935" s="3"/>
      <c r="V935" s="3"/>
    </row>
    <row r="936" spans="1:22" x14ac:dyDescent="0.3">
      <c r="A936" s="81"/>
      <c r="O936" s="12"/>
      <c r="P936" s="12"/>
      <c r="Q936" s="12"/>
      <c r="R936" s="12"/>
      <c r="S936" s="12"/>
      <c r="U936" s="3"/>
      <c r="V936" s="3"/>
    </row>
    <row r="937" spans="1:22" x14ac:dyDescent="0.3">
      <c r="A937" s="81"/>
      <c r="O937" s="12"/>
      <c r="P937" s="12"/>
      <c r="Q937" s="12"/>
      <c r="R937" s="12"/>
      <c r="S937" s="12"/>
      <c r="U937" s="3"/>
      <c r="V937" s="3"/>
    </row>
    <row r="938" spans="1:22" x14ac:dyDescent="0.3">
      <c r="A938" s="81"/>
      <c r="O938" s="12"/>
      <c r="P938" s="12"/>
      <c r="Q938" s="12"/>
      <c r="R938" s="12"/>
      <c r="S938" s="12"/>
      <c r="U938" s="3"/>
      <c r="V938" s="3"/>
    </row>
    <row r="939" spans="1:22" x14ac:dyDescent="0.3">
      <c r="A939" s="81"/>
      <c r="O939" s="12"/>
      <c r="P939" s="12"/>
      <c r="Q939" s="12"/>
      <c r="R939" s="12"/>
      <c r="S939" s="12"/>
      <c r="U939" s="3"/>
      <c r="V939" s="3"/>
    </row>
    <row r="940" spans="1:22" x14ac:dyDescent="0.3">
      <c r="A940" s="81"/>
      <c r="O940" s="12"/>
      <c r="P940" s="12"/>
      <c r="Q940" s="12"/>
      <c r="R940" s="12"/>
      <c r="S940" s="12"/>
      <c r="U940" s="3"/>
      <c r="V940" s="3"/>
    </row>
    <row r="941" spans="1:22" x14ac:dyDescent="0.3">
      <c r="A941" s="81"/>
      <c r="O941" s="12"/>
      <c r="P941" s="12"/>
      <c r="Q941" s="12"/>
      <c r="R941" s="12"/>
      <c r="S941" s="12"/>
      <c r="U941" s="3"/>
      <c r="V941" s="3"/>
    </row>
    <row r="942" spans="1:22" x14ac:dyDescent="0.3">
      <c r="A942" s="81"/>
      <c r="O942" s="12"/>
      <c r="P942" s="12"/>
      <c r="Q942" s="12"/>
      <c r="R942" s="12"/>
      <c r="S942" s="12"/>
      <c r="U942" s="3"/>
      <c r="V942" s="3"/>
    </row>
    <row r="943" spans="1:22" x14ac:dyDescent="0.3">
      <c r="A943" s="81"/>
      <c r="O943" s="12"/>
      <c r="P943" s="12"/>
      <c r="Q943" s="12"/>
      <c r="R943" s="12"/>
      <c r="S943" s="12"/>
      <c r="U943" s="3"/>
      <c r="V943" s="3"/>
    </row>
    <row r="944" spans="1:22" x14ac:dyDescent="0.3">
      <c r="A944" s="81"/>
      <c r="O944" s="12"/>
      <c r="P944" s="12"/>
      <c r="Q944" s="12"/>
      <c r="R944" s="12"/>
      <c r="S944" s="12"/>
      <c r="U944" s="3"/>
      <c r="V944" s="3"/>
    </row>
    <row r="945" spans="1:22" x14ac:dyDescent="0.3">
      <c r="A945" s="81"/>
      <c r="O945" s="12"/>
      <c r="P945" s="12"/>
      <c r="Q945" s="12"/>
      <c r="R945" s="12"/>
      <c r="S945" s="12"/>
      <c r="U945" s="3"/>
      <c r="V945" s="3"/>
    </row>
    <row r="946" spans="1:22" x14ac:dyDescent="0.3">
      <c r="A946" s="81"/>
      <c r="O946" s="12"/>
      <c r="P946" s="12"/>
      <c r="Q946" s="12"/>
      <c r="R946" s="12"/>
      <c r="S946" s="12"/>
      <c r="U946" s="3"/>
      <c r="V946" s="3"/>
    </row>
    <row r="947" spans="1:22" x14ac:dyDescent="0.3">
      <c r="A947" s="81"/>
      <c r="O947" s="12"/>
      <c r="P947" s="12"/>
      <c r="Q947" s="12"/>
      <c r="R947" s="12"/>
      <c r="S947" s="12"/>
      <c r="U947" s="3"/>
      <c r="V947" s="3"/>
    </row>
    <row r="948" spans="1:22" x14ac:dyDescent="0.3">
      <c r="A948" s="81"/>
      <c r="O948" s="12"/>
      <c r="P948" s="12"/>
      <c r="Q948" s="12"/>
      <c r="R948" s="12"/>
      <c r="S948" s="12"/>
      <c r="U948" s="3"/>
      <c r="V948" s="3"/>
    </row>
    <row r="949" spans="1:22" x14ac:dyDescent="0.3">
      <c r="A949" s="81"/>
      <c r="O949" s="12"/>
      <c r="P949" s="12"/>
      <c r="Q949" s="12"/>
      <c r="R949" s="12"/>
      <c r="S949" s="12"/>
      <c r="U949" s="3"/>
      <c r="V949" s="3"/>
    </row>
    <row r="950" spans="1:22" x14ac:dyDescent="0.3">
      <c r="A950" s="81"/>
      <c r="O950" s="12"/>
      <c r="P950" s="12"/>
      <c r="Q950" s="12"/>
      <c r="R950" s="12"/>
      <c r="S950" s="12"/>
      <c r="U950" s="3"/>
      <c r="V950" s="3"/>
    </row>
    <row r="951" spans="1:22" x14ac:dyDescent="0.3">
      <c r="A951" s="81"/>
      <c r="O951" s="12"/>
      <c r="P951" s="12"/>
      <c r="Q951" s="12"/>
      <c r="R951" s="12"/>
      <c r="S951" s="12"/>
      <c r="U951" s="3"/>
      <c r="V951" s="3"/>
    </row>
    <row r="952" spans="1:22" x14ac:dyDescent="0.3">
      <c r="A952" s="81"/>
      <c r="O952" s="12"/>
      <c r="P952" s="12"/>
      <c r="Q952" s="12"/>
      <c r="R952" s="12"/>
      <c r="S952" s="12"/>
      <c r="U952" s="3"/>
      <c r="V952" s="3"/>
    </row>
    <row r="953" spans="1:22" x14ac:dyDescent="0.3">
      <c r="A953" s="81"/>
      <c r="O953" s="12"/>
      <c r="P953" s="12"/>
      <c r="Q953" s="12"/>
      <c r="R953" s="12"/>
      <c r="S953" s="12"/>
      <c r="U953" s="3"/>
      <c r="V953" s="3"/>
    </row>
    <row r="954" spans="1:22" x14ac:dyDescent="0.3">
      <c r="A954" s="81"/>
      <c r="O954" s="12"/>
      <c r="P954" s="12"/>
      <c r="Q954" s="12"/>
      <c r="R954" s="12"/>
      <c r="S954" s="12"/>
      <c r="U954" s="3"/>
      <c r="V954" s="3"/>
    </row>
    <row r="955" spans="1:22" x14ac:dyDescent="0.3">
      <c r="A955" s="81"/>
      <c r="O955" s="12"/>
      <c r="P955" s="12"/>
      <c r="Q955" s="12"/>
      <c r="R955" s="12"/>
      <c r="S955" s="12"/>
      <c r="U955" s="3"/>
      <c r="V955" s="3"/>
    </row>
    <row r="956" spans="1:22" x14ac:dyDescent="0.3">
      <c r="A956" s="81"/>
      <c r="O956" s="12"/>
      <c r="P956" s="12"/>
      <c r="Q956" s="12"/>
      <c r="R956" s="12"/>
      <c r="S956" s="12"/>
      <c r="U956" s="3"/>
      <c r="V956" s="3"/>
    </row>
    <row r="957" spans="1:22" x14ac:dyDescent="0.3">
      <c r="A957" s="81"/>
      <c r="O957" s="12"/>
      <c r="P957" s="12"/>
      <c r="Q957" s="12"/>
      <c r="R957" s="12"/>
      <c r="S957" s="12"/>
      <c r="U957" s="3"/>
      <c r="V957" s="3"/>
    </row>
    <row r="958" spans="1:22" x14ac:dyDescent="0.3">
      <c r="A958" s="81"/>
      <c r="O958" s="12"/>
      <c r="P958" s="12"/>
      <c r="Q958" s="12"/>
      <c r="R958" s="12"/>
      <c r="S958" s="12"/>
      <c r="U958" s="3"/>
      <c r="V958" s="3"/>
    </row>
    <row r="959" spans="1:22" x14ac:dyDescent="0.3">
      <c r="A959" s="81"/>
      <c r="O959" s="12"/>
      <c r="P959" s="12"/>
      <c r="Q959" s="12"/>
      <c r="R959" s="12"/>
      <c r="S959" s="12"/>
      <c r="U959" s="3"/>
      <c r="V959" s="3"/>
    </row>
    <row r="960" spans="1:22" x14ac:dyDescent="0.3">
      <c r="A960" s="81"/>
      <c r="O960" s="12"/>
      <c r="P960" s="12"/>
      <c r="Q960" s="12"/>
      <c r="R960" s="12"/>
      <c r="S960" s="12"/>
      <c r="U960" s="3"/>
      <c r="V960" s="3"/>
    </row>
    <row r="961" spans="1:22" x14ac:dyDescent="0.3">
      <c r="A961" s="81"/>
      <c r="O961" s="12"/>
      <c r="P961" s="12"/>
      <c r="Q961" s="12"/>
      <c r="R961" s="12"/>
      <c r="S961" s="12"/>
      <c r="U961" s="3"/>
      <c r="V961" s="3"/>
    </row>
    <row r="962" spans="1:22" x14ac:dyDescent="0.3">
      <c r="A962" s="81"/>
      <c r="O962" s="12"/>
      <c r="P962" s="12"/>
      <c r="Q962" s="12"/>
      <c r="R962" s="12"/>
      <c r="S962" s="12"/>
      <c r="U962" s="3"/>
      <c r="V962" s="3"/>
    </row>
    <row r="963" spans="1:22" x14ac:dyDescent="0.3">
      <c r="A963" s="81"/>
      <c r="O963" s="12"/>
      <c r="P963" s="12"/>
      <c r="Q963" s="12"/>
      <c r="R963" s="12"/>
      <c r="S963" s="12"/>
      <c r="U963" s="3"/>
      <c r="V963" s="3"/>
    </row>
    <row r="964" spans="1:22" x14ac:dyDescent="0.3">
      <c r="A964" s="81"/>
      <c r="O964" s="12"/>
      <c r="P964" s="12"/>
      <c r="Q964" s="12"/>
      <c r="R964" s="12"/>
      <c r="S964" s="12"/>
      <c r="U964" s="3"/>
      <c r="V964" s="3"/>
    </row>
    <row r="965" spans="1:22" x14ac:dyDescent="0.3">
      <c r="A965" s="81"/>
      <c r="O965" s="12"/>
      <c r="P965" s="12"/>
      <c r="Q965" s="12"/>
      <c r="R965" s="12"/>
      <c r="S965" s="12"/>
      <c r="U965" s="3"/>
      <c r="V965" s="3"/>
    </row>
    <row r="966" spans="1:22" x14ac:dyDescent="0.3">
      <c r="A966" s="81"/>
      <c r="O966" s="12"/>
      <c r="P966" s="12"/>
      <c r="Q966" s="12"/>
      <c r="R966" s="12"/>
      <c r="S966" s="12"/>
      <c r="U966" s="3"/>
      <c r="V966" s="3"/>
    </row>
    <row r="967" spans="1:22" x14ac:dyDescent="0.3">
      <c r="A967" s="81"/>
      <c r="O967" s="12"/>
      <c r="P967" s="12"/>
      <c r="Q967" s="12"/>
      <c r="R967" s="12"/>
      <c r="S967" s="12"/>
      <c r="U967" s="3"/>
      <c r="V967" s="3"/>
    </row>
    <row r="968" spans="1:22" x14ac:dyDescent="0.3">
      <c r="A968" s="81"/>
      <c r="O968" s="12"/>
      <c r="P968" s="12"/>
      <c r="Q968" s="12"/>
      <c r="R968" s="12"/>
      <c r="S968" s="12"/>
      <c r="U968" s="3"/>
      <c r="V968" s="3"/>
    </row>
    <row r="969" spans="1:22" x14ac:dyDescent="0.3">
      <c r="A969" s="81"/>
      <c r="O969" s="12"/>
      <c r="P969" s="12"/>
      <c r="Q969" s="12"/>
      <c r="R969" s="12"/>
      <c r="S969" s="12"/>
      <c r="U969" s="3"/>
      <c r="V969" s="3"/>
    </row>
    <row r="970" spans="1:22" x14ac:dyDescent="0.3">
      <c r="A970" s="81"/>
      <c r="O970" s="12"/>
      <c r="P970" s="12"/>
      <c r="Q970" s="12"/>
      <c r="R970" s="12"/>
      <c r="S970" s="12"/>
      <c r="U970" s="3"/>
      <c r="V970" s="3"/>
    </row>
    <row r="971" spans="1:22" x14ac:dyDescent="0.3">
      <c r="A971" s="81"/>
      <c r="O971" s="12"/>
      <c r="P971" s="12"/>
      <c r="Q971" s="12"/>
      <c r="R971" s="12"/>
      <c r="S971" s="12"/>
      <c r="U971" s="3"/>
      <c r="V971" s="3"/>
    </row>
    <row r="972" spans="1:22" x14ac:dyDescent="0.3">
      <c r="A972" s="81"/>
      <c r="O972" s="12"/>
      <c r="P972" s="12"/>
      <c r="Q972" s="12"/>
      <c r="R972" s="12"/>
      <c r="S972" s="12"/>
      <c r="U972" s="3"/>
      <c r="V972" s="3"/>
    </row>
    <row r="973" spans="1:22" x14ac:dyDescent="0.3">
      <c r="A973" s="81"/>
      <c r="O973" s="12"/>
      <c r="P973" s="12"/>
      <c r="Q973" s="12"/>
      <c r="R973" s="12"/>
      <c r="S973" s="12"/>
      <c r="U973" s="3"/>
      <c r="V973" s="3"/>
    </row>
    <row r="974" spans="1:22" x14ac:dyDescent="0.3">
      <c r="A974" s="81"/>
      <c r="O974" s="12"/>
      <c r="P974" s="12"/>
      <c r="Q974" s="12"/>
      <c r="R974" s="12"/>
      <c r="S974" s="12"/>
      <c r="U974" s="3"/>
      <c r="V974" s="3"/>
    </row>
    <row r="975" spans="1:22" x14ac:dyDescent="0.3">
      <c r="A975" s="81"/>
      <c r="O975" s="12"/>
      <c r="P975" s="12"/>
      <c r="Q975" s="12"/>
      <c r="R975" s="12"/>
      <c r="S975" s="12"/>
      <c r="U975" s="3"/>
      <c r="V975" s="3"/>
    </row>
    <row r="976" spans="1:22" x14ac:dyDescent="0.3">
      <c r="A976" s="81"/>
      <c r="O976" s="12"/>
      <c r="P976" s="12"/>
      <c r="Q976" s="12"/>
      <c r="R976" s="12"/>
      <c r="S976" s="12"/>
      <c r="U976" s="3"/>
      <c r="V976" s="3"/>
    </row>
    <row r="977" spans="1:22" x14ac:dyDescent="0.3">
      <c r="A977" s="81"/>
      <c r="O977" s="12"/>
      <c r="P977" s="12"/>
      <c r="Q977" s="12"/>
      <c r="R977" s="12"/>
      <c r="S977" s="12"/>
      <c r="U977" s="3"/>
      <c r="V977" s="3"/>
    </row>
    <row r="978" spans="1:22" x14ac:dyDescent="0.3">
      <c r="A978" s="81"/>
      <c r="O978" s="12"/>
      <c r="P978" s="12"/>
      <c r="Q978" s="12"/>
      <c r="R978" s="12"/>
      <c r="S978" s="12"/>
      <c r="U978" s="3"/>
      <c r="V978" s="3"/>
    </row>
    <row r="979" spans="1:22" x14ac:dyDescent="0.3">
      <c r="A979" s="81"/>
      <c r="O979" s="12"/>
      <c r="P979" s="12"/>
      <c r="Q979" s="12"/>
      <c r="R979" s="12"/>
      <c r="S979" s="12"/>
      <c r="U979" s="3"/>
      <c r="V979" s="3"/>
    </row>
    <row r="980" spans="1:22" x14ac:dyDescent="0.3">
      <c r="A980" s="81"/>
      <c r="O980" s="12"/>
      <c r="P980" s="12"/>
      <c r="Q980" s="12"/>
      <c r="R980" s="12"/>
      <c r="S980" s="12"/>
      <c r="U980" s="3"/>
      <c r="V980" s="3"/>
    </row>
    <row r="981" spans="1:22" x14ac:dyDescent="0.3">
      <c r="A981" s="81"/>
      <c r="O981" s="12"/>
      <c r="P981" s="12"/>
      <c r="Q981" s="12"/>
      <c r="R981" s="12"/>
      <c r="S981" s="12"/>
      <c r="U981" s="3"/>
      <c r="V981" s="3"/>
    </row>
    <row r="982" spans="1:22" x14ac:dyDescent="0.3">
      <c r="A982" s="81"/>
      <c r="O982" s="12"/>
      <c r="P982" s="12"/>
      <c r="Q982" s="12"/>
      <c r="R982" s="12"/>
      <c r="S982" s="12"/>
      <c r="U982" s="3"/>
      <c r="V982" s="3"/>
    </row>
    <row r="983" spans="1:22" x14ac:dyDescent="0.3">
      <c r="A983" s="81"/>
      <c r="O983" s="12"/>
      <c r="P983" s="12"/>
      <c r="Q983" s="12"/>
      <c r="R983" s="12"/>
      <c r="S983" s="12"/>
      <c r="U983" s="3"/>
      <c r="V983" s="3"/>
    </row>
    <row r="984" spans="1:22" x14ac:dyDescent="0.3">
      <c r="A984" s="81"/>
      <c r="O984" s="12"/>
      <c r="P984" s="12"/>
      <c r="Q984" s="12"/>
      <c r="R984" s="12"/>
      <c r="S984" s="12"/>
      <c r="U984" s="3"/>
      <c r="V984" s="3"/>
    </row>
    <row r="985" spans="1:22" x14ac:dyDescent="0.3">
      <c r="A985" s="81"/>
      <c r="O985" s="12"/>
      <c r="P985" s="12"/>
      <c r="Q985" s="12"/>
      <c r="R985" s="12"/>
      <c r="S985" s="12"/>
      <c r="U985" s="3"/>
      <c r="V985" s="3"/>
    </row>
    <row r="986" spans="1:22" x14ac:dyDescent="0.3">
      <c r="A986" s="81"/>
      <c r="O986" s="12"/>
      <c r="P986" s="12"/>
      <c r="Q986" s="12"/>
      <c r="R986" s="12"/>
      <c r="S986" s="12"/>
      <c r="U986" s="3"/>
      <c r="V986" s="3"/>
    </row>
    <row r="987" spans="1:22" x14ac:dyDescent="0.3">
      <c r="A987" s="81"/>
      <c r="O987" s="12"/>
      <c r="P987" s="12"/>
      <c r="Q987" s="12"/>
      <c r="R987" s="12"/>
      <c r="S987" s="12"/>
      <c r="U987" s="3"/>
      <c r="V987" s="3"/>
    </row>
    <row r="988" spans="1:22" x14ac:dyDescent="0.3">
      <c r="A988" s="81"/>
      <c r="O988" s="12"/>
      <c r="P988" s="12"/>
      <c r="Q988" s="12"/>
      <c r="R988" s="12"/>
      <c r="S988" s="12"/>
      <c r="U988" s="3"/>
      <c r="V988" s="3"/>
    </row>
    <row r="989" spans="1:22" x14ac:dyDescent="0.3">
      <c r="A989" s="81"/>
      <c r="O989" s="12"/>
      <c r="P989" s="12"/>
      <c r="Q989" s="12"/>
      <c r="R989" s="12"/>
      <c r="S989" s="12"/>
      <c r="U989" s="3"/>
      <c r="V989" s="3"/>
    </row>
    <row r="990" spans="1:22" x14ac:dyDescent="0.3">
      <c r="A990" s="81"/>
      <c r="O990" s="12"/>
      <c r="P990" s="12"/>
      <c r="Q990" s="12"/>
      <c r="R990" s="12"/>
      <c r="S990" s="12"/>
      <c r="U990" s="3"/>
      <c r="V990" s="3"/>
    </row>
    <row r="991" spans="1:22" x14ac:dyDescent="0.3">
      <c r="A991" s="81"/>
      <c r="O991" s="12"/>
      <c r="P991" s="12"/>
      <c r="Q991" s="12"/>
      <c r="R991" s="12"/>
      <c r="S991" s="12"/>
      <c r="U991" s="3"/>
      <c r="V991" s="3"/>
    </row>
    <row r="992" spans="1:22" x14ac:dyDescent="0.3">
      <c r="A992" s="81"/>
      <c r="O992" s="12"/>
      <c r="P992" s="12"/>
      <c r="Q992" s="12"/>
      <c r="R992" s="12"/>
      <c r="S992" s="12"/>
      <c r="U992" s="3"/>
      <c r="V992" s="3"/>
    </row>
    <row r="993" spans="1:22" x14ac:dyDescent="0.3">
      <c r="A993" s="81"/>
      <c r="O993" s="12"/>
      <c r="P993" s="12"/>
      <c r="Q993" s="12"/>
      <c r="R993" s="12"/>
      <c r="S993" s="12"/>
      <c r="U993" s="3"/>
      <c r="V993" s="3"/>
    </row>
    <row r="994" spans="1:22" x14ac:dyDescent="0.3">
      <c r="A994" s="81"/>
      <c r="O994" s="12"/>
      <c r="P994" s="12"/>
      <c r="Q994" s="12"/>
      <c r="R994" s="12"/>
      <c r="S994" s="12"/>
      <c r="U994" s="3"/>
      <c r="V994" s="3"/>
    </row>
    <row r="995" spans="1:22" x14ac:dyDescent="0.3">
      <c r="A995" s="81"/>
      <c r="O995" s="12"/>
      <c r="P995" s="12"/>
      <c r="Q995" s="12"/>
      <c r="R995" s="12"/>
      <c r="S995" s="12"/>
      <c r="U995" s="3"/>
      <c r="V995" s="3"/>
    </row>
    <row r="996" spans="1:22" x14ac:dyDescent="0.3">
      <c r="A996" s="81"/>
      <c r="O996" s="12"/>
      <c r="P996" s="12"/>
      <c r="Q996" s="12"/>
      <c r="R996" s="12"/>
      <c r="S996" s="12"/>
      <c r="U996" s="3"/>
      <c r="V996" s="3"/>
    </row>
    <row r="997" spans="1:22" x14ac:dyDescent="0.3">
      <c r="A997" s="81"/>
      <c r="O997" s="12"/>
      <c r="P997" s="12"/>
      <c r="Q997" s="12"/>
      <c r="R997" s="12"/>
      <c r="S997" s="12"/>
      <c r="U997" s="3"/>
      <c r="V997" s="3"/>
    </row>
    <row r="998" spans="1:22" x14ac:dyDescent="0.3">
      <c r="A998" s="81"/>
      <c r="O998" s="12"/>
      <c r="P998" s="12"/>
      <c r="Q998" s="12"/>
      <c r="R998" s="12"/>
      <c r="S998" s="12"/>
      <c r="U998" s="3"/>
      <c r="V998" s="3"/>
    </row>
    <row r="999" spans="1:22" x14ac:dyDescent="0.3">
      <c r="A999" s="81"/>
      <c r="O999" s="12"/>
      <c r="P999" s="12"/>
      <c r="Q999" s="12"/>
      <c r="R999" s="12"/>
      <c r="S999" s="12"/>
      <c r="U999" s="3"/>
      <c r="V999" s="3"/>
    </row>
    <row r="1000" spans="1:22" x14ac:dyDescent="0.3">
      <c r="A1000" s="81"/>
      <c r="O1000" s="12"/>
      <c r="P1000" s="12"/>
      <c r="Q1000" s="12"/>
      <c r="R1000" s="12"/>
      <c r="S1000" s="12"/>
      <c r="U1000" s="3"/>
      <c r="V1000" s="3"/>
    </row>
    <row r="1001" spans="1:22" x14ac:dyDescent="0.3">
      <c r="A1001" s="81"/>
      <c r="O1001" s="12"/>
      <c r="P1001" s="12"/>
      <c r="Q1001" s="12"/>
      <c r="R1001" s="12"/>
      <c r="S1001" s="12"/>
      <c r="U1001" s="3"/>
      <c r="V1001" s="3"/>
    </row>
    <row r="1002" spans="1:22" x14ac:dyDescent="0.3">
      <c r="A1002" s="81"/>
      <c r="O1002" s="12"/>
      <c r="P1002" s="12"/>
      <c r="Q1002" s="12"/>
      <c r="R1002" s="12"/>
      <c r="S1002" s="12"/>
      <c r="U1002" s="3"/>
      <c r="V1002" s="3"/>
    </row>
    <row r="1003" spans="1:22" x14ac:dyDescent="0.3">
      <c r="A1003" s="81"/>
      <c r="O1003" s="12"/>
      <c r="P1003" s="12"/>
      <c r="Q1003" s="12"/>
      <c r="R1003" s="12"/>
      <c r="S1003" s="12"/>
      <c r="U1003" s="3"/>
      <c r="V1003" s="3"/>
    </row>
    <row r="1004" spans="1:22" x14ac:dyDescent="0.3">
      <c r="A1004" s="81"/>
      <c r="O1004" s="12"/>
      <c r="P1004" s="12"/>
      <c r="Q1004" s="12"/>
      <c r="R1004" s="12"/>
      <c r="S1004" s="12"/>
      <c r="U1004" s="3"/>
      <c r="V1004" s="3"/>
    </row>
    <row r="1005" spans="1:22" x14ac:dyDescent="0.3">
      <c r="A1005" s="81"/>
      <c r="O1005" s="12"/>
      <c r="P1005" s="12"/>
      <c r="Q1005" s="12"/>
      <c r="R1005" s="12"/>
      <c r="S1005" s="12"/>
      <c r="U1005" s="3"/>
      <c r="V1005" s="3"/>
    </row>
    <row r="1006" spans="1:22" x14ac:dyDescent="0.3">
      <c r="A1006" s="81"/>
      <c r="O1006" s="12"/>
      <c r="P1006" s="12"/>
      <c r="Q1006" s="12"/>
      <c r="R1006" s="12"/>
      <c r="S1006" s="12"/>
      <c r="U1006" s="3"/>
      <c r="V1006" s="3"/>
    </row>
    <row r="1007" spans="1:22" x14ac:dyDescent="0.3">
      <c r="A1007" s="81"/>
      <c r="O1007" s="12"/>
      <c r="P1007" s="12"/>
      <c r="Q1007" s="12"/>
      <c r="R1007" s="12"/>
      <c r="S1007" s="12"/>
      <c r="U1007" s="3"/>
      <c r="V1007" s="3"/>
    </row>
    <row r="1008" spans="1:22" x14ac:dyDescent="0.3">
      <c r="A1008" s="81"/>
      <c r="O1008" s="12"/>
      <c r="P1008" s="12"/>
      <c r="Q1008" s="12"/>
      <c r="R1008" s="12"/>
      <c r="S1008" s="12"/>
      <c r="U1008" s="3"/>
      <c r="V1008" s="3"/>
    </row>
    <row r="1009" spans="1:22" x14ac:dyDescent="0.3">
      <c r="A1009" s="81"/>
      <c r="O1009" s="12"/>
      <c r="P1009" s="12"/>
      <c r="Q1009" s="12"/>
      <c r="R1009" s="12"/>
      <c r="S1009" s="12"/>
      <c r="U1009" s="3"/>
      <c r="V1009" s="3"/>
    </row>
    <row r="1010" spans="1:22" x14ac:dyDescent="0.3">
      <c r="A1010" s="81"/>
      <c r="O1010" s="12"/>
      <c r="P1010" s="12"/>
      <c r="Q1010" s="12"/>
      <c r="R1010" s="12"/>
      <c r="S1010" s="12"/>
      <c r="U1010" s="3"/>
      <c r="V1010" s="3"/>
    </row>
    <row r="1011" spans="1:22" x14ac:dyDescent="0.3">
      <c r="A1011" s="81"/>
      <c r="O1011" s="12"/>
      <c r="P1011" s="12"/>
      <c r="Q1011" s="12"/>
      <c r="R1011" s="12"/>
      <c r="S1011" s="12"/>
      <c r="U1011" s="3"/>
      <c r="V1011" s="3"/>
    </row>
    <row r="1012" spans="1:22" x14ac:dyDescent="0.3">
      <c r="A1012" s="81"/>
      <c r="O1012" s="12"/>
      <c r="P1012" s="12"/>
      <c r="Q1012" s="12"/>
      <c r="R1012" s="12"/>
      <c r="S1012" s="12"/>
      <c r="U1012" s="3"/>
      <c r="V1012" s="3"/>
    </row>
    <row r="1013" spans="1:22" x14ac:dyDescent="0.3">
      <c r="A1013" s="81"/>
      <c r="O1013" s="12"/>
      <c r="P1013" s="12"/>
      <c r="Q1013" s="12"/>
      <c r="R1013" s="12"/>
      <c r="S1013" s="12"/>
      <c r="U1013" s="3"/>
      <c r="V1013" s="3"/>
    </row>
    <row r="1014" spans="1:22" x14ac:dyDescent="0.3">
      <c r="A1014" s="81"/>
      <c r="O1014" s="12"/>
      <c r="P1014" s="12"/>
      <c r="Q1014" s="12"/>
      <c r="R1014" s="12"/>
      <c r="S1014" s="12"/>
      <c r="U1014" s="3"/>
      <c r="V1014" s="3"/>
    </row>
    <row r="1015" spans="1:22" x14ac:dyDescent="0.3">
      <c r="A1015" s="81"/>
      <c r="O1015" s="12"/>
      <c r="P1015" s="12"/>
      <c r="Q1015" s="12"/>
      <c r="R1015" s="12"/>
      <c r="S1015" s="12"/>
      <c r="U1015" s="3"/>
      <c r="V1015" s="3"/>
    </row>
    <row r="1016" spans="1:22" x14ac:dyDescent="0.3">
      <c r="A1016" s="81"/>
      <c r="O1016" s="12"/>
      <c r="P1016" s="12"/>
      <c r="Q1016" s="12"/>
      <c r="R1016" s="12"/>
      <c r="S1016" s="12"/>
      <c r="U1016" s="3"/>
      <c r="V1016" s="3"/>
    </row>
    <row r="1017" spans="1:22" x14ac:dyDescent="0.3">
      <c r="A1017" s="81"/>
      <c r="O1017" s="12"/>
      <c r="P1017" s="12"/>
      <c r="Q1017" s="12"/>
      <c r="R1017" s="12"/>
      <c r="S1017" s="12"/>
      <c r="U1017" s="3"/>
      <c r="V1017" s="3"/>
    </row>
    <row r="1018" spans="1:22" x14ac:dyDescent="0.3">
      <c r="A1018" s="81"/>
      <c r="O1018" s="12"/>
      <c r="P1018" s="12"/>
      <c r="Q1018" s="12"/>
      <c r="R1018" s="12"/>
      <c r="S1018" s="12"/>
      <c r="U1018" s="3"/>
      <c r="V1018" s="3"/>
    </row>
    <row r="1019" spans="1:22" x14ac:dyDescent="0.3">
      <c r="A1019" s="81"/>
      <c r="O1019" s="12"/>
      <c r="P1019" s="12"/>
      <c r="Q1019" s="12"/>
      <c r="R1019" s="12"/>
      <c r="S1019" s="12"/>
      <c r="U1019" s="3"/>
      <c r="V1019" s="3"/>
    </row>
    <row r="1020" spans="1:22" x14ac:dyDescent="0.3">
      <c r="A1020" s="81"/>
      <c r="O1020" s="12"/>
      <c r="P1020" s="12"/>
      <c r="Q1020" s="12"/>
      <c r="R1020" s="12"/>
      <c r="S1020" s="12"/>
      <c r="U1020" s="3"/>
      <c r="V1020" s="3"/>
    </row>
    <row r="1021" spans="1:22" x14ac:dyDescent="0.3">
      <c r="A1021" s="81"/>
      <c r="O1021" s="12"/>
      <c r="P1021" s="12"/>
      <c r="Q1021" s="12"/>
      <c r="R1021" s="12"/>
      <c r="S1021" s="12"/>
      <c r="U1021" s="3"/>
      <c r="V1021" s="3"/>
    </row>
    <row r="1022" spans="1:22" x14ac:dyDescent="0.3">
      <c r="A1022" s="81"/>
      <c r="O1022" s="12"/>
      <c r="P1022" s="12"/>
      <c r="Q1022" s="12"/>
      <c r="R1022" s="12"/>
      <c r="S1022" s="12"/>
      <c r="U1022" s="3"/>
      <c r="V1022" s="3"/>
    </row>
    <row r="1023" spans="1:22" x14ac:dyDescent="0.3">
      <c r="A1023" s="81"/>
      <c r="O1023" s="12"/>
      <c r="P1023" s="12"/>
      <c r="Q1023" s="12"/>
      <c r="R1023" s="12"/>
      <c r="S1023" s="12"/>
      <c r="U1023" s="3"/>
      <c r="V1023" s="3"/>
    </row>
    <row r="1024" spans="1:22" x14ac:dyDescent="0.3">
      <c r="A1024" s="81"/>
      <c r="O1024" s="12"/>
      <c r="P1024" s="12"/>
      <c r="Q1024" s="12"/>
      <c r="R1024" s="12"/>
      <c r="S1024" s="12"/>
      <c r="U1024" s="3"/>
      <c r="V1024" s="3"/>
    </row>
    <row r="1025" spans="1:22" x14ac:dyDescent="0.3">
      <c r="A1025" s="81"/>
      <c r="O1025" s="12"/>
      <c r="P1025" s="12"/>
      <c r="Q1025" s="12"/>
      <c r="R1025" s="12"/>
      <c r="S1025" s="12"/>
      <c r="U1025" s="3"/>
      <c r="V1025" s="3"/>
    </row>
    <row r="1026" spans="1:22" x14ac:dyDescent="0.3">
      <c r="A1026" s="81"/>
      <c r="O1026" s="12"/>
      <c r="P1026" s="12"/>
      <c r="Q1026" s="12"/>
      <c r="R1026" s="12"/>
      <c r="S1026" s="12"/>
      <c r="U1026" s="3"/>
      <c r="V1026" s="3"/>
    </row>
    <row r="1027" spans="1:22" x14ac:dyDescent="0.3">
      <c r="A1027" s="81"/>
      <c r="O1027" s="12"/>
      <c r="P1027" s="12"/>
      <c r="Q1027" s="12"/>
      <c r="R1027" s="12"/>
      <c r="S1027" s="12"/>
      <c r="U1027" s="3"/>
      <c r="V1027" s="3"/>
    </row>
    <row r="1028" spans="1:22" x14ac:dyDescent="0.3">
      <c r="A1028" s="81"/>
      <c r="O1028" s="12"/>
      <c r="P1028" s="12"/>
      <c r="Q1028" s="12"/>
      <c r="R1028" s="12"/>
      <c r="S1028" s="12"/>
      <c r="U1028" s="3"/>
      <c r="V1028" s="3"/>
    </row>
    <row r="1029" spans="1:22" x14ac:dyDescent="0.3">
      <c r="A1029" s="81"/>
      <c r="O1029" s="12"/>
      <c r="P1029" s="12"/>
      <c r="Q1029" s="12"/>
      <c r="R1029" s="12"/>
      <c r="S1029" s="12"/>
      <c r="U1029" s="3"/>
      <c r="V1029" s="3"/>
    </row>
    <row r="1030" spans="1:22" x14ac:dyDescent="0.3">
      <c r="A1030" s="81"/>
      <c r="O1030" s="12"/>
      <c r="P1030" s="12"/>
      <c r="Q1030" s="12"/>
      <c r="R1030" s="12"/>
      <c r="S1030" s="12"/>
      <c r="U1030" s="3"/>
      <c r="V1030" s="3"/>
    </row>
    <row r="1031" spans="1:22" x14ac:dyDescent="0.3">
      <c r="A1031" s="81"/>
      <c r="O1031" s="12"/>
      <c r="P1031" s="12"/>
      <c r="Q1031" s="12"/>
      <c r="R1031" s="12"/>
      <c r="S1031" s="12"/>
      <c r="U1031" s="3"/>
      <c r="V1031" s="3"/>
    </row>
    <row r="1032" spans="1:22" x14ac:dyDescent="0.3">
      <c r="A1032" s="81"/>
      <c r="O1032" s="12"/>
      <c r="P1032" s="12"/>
      <c r="Q1032" s="12"/>
      <c r="R1032" s="12"/>
      <c r="S1032" s="12"/>
      <c r="U1032" s="3"/>
      <c r="V1032" s="3"/>
    </row>
    <row r="1033" spans="1:22" x14ac:dyDescent="0.3">
      <c r="A1033" s="81"/>
      <c r="O1033" s="12"/>
      <c r="P1033" s="12"/>
      <c r="Q1033" s="12"/>
      <c r="R1033" s="12"/>
      <c r="S1033" s="12"/>
      <c r="U1033" s="3"/>
      <c r="V1033" s="3"/>
    </row>
    <row r="1034" spans="1:22" x14ac:dyDescent="0.3">
      <c r="A1034" s="81"/>
      <c r="O1034" s="12"/>
      <c r="P1034" s="12"/>
      <c r="Q1034" s="12"/>
      <c r="R1034" s="12"/>
      <c r="S1034" s="12"/>
      <c r="U1034" s="3"/>
      <c r="V1034" s="3"/>
    </row>
    <row r="1035" spans="1:22" x14ac:dyDescent="0.3">
      <c r="A1035" s="81"/>
      <c r="O1035" s="12"/>
      <c r="P1035" s="12"/>
      <c r="Q1035" s="12"/>
      <c r="R1035" s="12"/>
      <c r="S1035" s="12"/>
      <c r="U1035" s="3"/>
      <c r="V1035" s="3"/>
    </row>
    <row r="1036" spans="1:22" x14ac:dyDescent="0.3">
      <c r="A1036" s="81"/>
      <c r="O1036" s="12"/>
      <c r="P1036" s="12"/>
      <c r="Q1036" s="12"/>
      <c r="R1036" s="12"/>
      <c r="S1036" s="12"/>
      <c r="U1036" s="3"/>
      <c r="V1036" s="3"/>
    </row>
    <row r="1037" spans="1:22" x14ac:dyDescent="0.3">
      <c r="A1037" s="81"/>
      <c r="O1037" s="12"/>
      <c r="P1037" s="12"/>
      <c r="Q1037" s="12"/>
      <c r="R1037" s="12"/>
      <c r="S1037" s="12"/>
      <c r="U1037" s="3"/>
      <c r="V1037" s="3"/>
    </row>
    <row r="1038" spans="1:22" x14ac:dyDescent="0.3">
      <c r="A1038" s="81"/>
      <c r="O1038" s="12"/>
      <c r="P1038" s="12"/>
      <c r="Q1038" s="12"/>
      <c r="R1038" s="12"/>
      <c r="S1038" s="12"/>
      <c r="U1038" s="3"/>
      <c r="V1038" s="3"/>
    </row>
    <row r="1039" spans="1:22" x14ac:dyDescent="0.3">
      <c r="A1039" s="81"/>
      <c r="O1039" s="12"/>
      <c r="P1039" s="12"/>
      <c r="Q1039" s="12"/>
      <c r="R1039" s="12"/>
      <c r="S1039" s="12"/>
      <c r="U1039" s="3"/>
      <c r="V1039" s="3"/>
    </row>
    <row r="1040" spans="1:22" x14ac:dyDescent="0.3">
      <c r="A1040" s="81"/>
      <c r="O1040" s="12"/>
      <c r="P1040" s="12"/>
      <c r="Q1040" s="12"/>
      <c r="R1040" s="12"/>
      <c r="S1040" s="12"/>
      <c r="U1040" s="3"/>
      <c r="V1040" s="3"/>
    </row>
    <row r="1041" spans="1:22" x14ac:dyDescent="0.3">
      <c r="A1041" s="81"/>
      <c r="O1041" s="12"/>
      <c r="P1041" s="12"/>
      <c r="Q1041" s="12"/>
      <c r="R1041" s="12"/>
      <c r="S1041" s="12"/>
      <c r="U1041" s="3"/>
      <c r="V1041" s="3"/>
    </row>
    <row r="1042" spans="1:22" x14ac:dyDescent="0.3">
      <c r="A1042" s="81"/>
      <c r="O1042" s="12"/>
      <c r="P1042" s="12"/>
      <c r="Q1042" s="12"/>
      <c r="R1042" s="12"/>
      <c r="S1042" s="12"/>
      <c r="U1042" s="3"/>
      <c r="V1042" s="3"/>
    </row>
    <row r="1043" spans="1:22" x14ac:dyDescent="0.3">
      <c r="A1043" s="81"/>
      <c r="O1043" s="12"/>
      <c r="P1043" s="12"/>
      <c r="Q1043" s="12"/>
      <c r="R1043" s="12"/>
      <c r="S1043" s="12"/>
      <c r="U1043" s="3"/>
      <c r="V1043" s="3"/>
    </row>
    <row r="1044" spans="1:22" x14ac:dyDescent="0.3">
      <c r="A1044" s="81"/>
      <c r="O1044" s="12"/>
      <c r="P1044" s="12"/>
      <c r="Q1044" s="12"/>
      <c r="R1044" s="12"/>
      <c r="S1044" s="12"/>
      <c r="U1044" s="3"/>
      <c r="V1044" s="3"/>
    </row>
    <row r="1045" spans="1:22" x14ac:dyDescent="0.3">
      <c r="A1045" s="81"/>
      <c r="O1045" s="12"/>
      <c r="P1045" s="12"/>
      <c r="Q1045" s="12"/>
      <c r="R1045" s="12"/>
      <c r="S1045" s="12"/>
      <c r="U1045" s="3"/>
      <c r="V1045" s="3"/>
    </row>
    <row r="1046" spans="1:22" x14ac:dyDescent="0.3">
      <c r="A1046" s="81"/>
      <c r="O1046" s="12"/>
      <c r="P1046" s="12"/>
      <c r="Q1046" s="12"/>
      <c r="R1046" s="12"/>
      <c r="S1046" s="12"/>
      <c r="U1046" s="3"/>
      <c r="V1046" s="3"/>
    </row>
    <row r="1047" spans="1:22" x14ac:dyDescent="0.3">
      <c r="A1047" s="81"/>
      <c r="O1047" s="12"/>
      <c r="P1047" s="12"/>
      <c r="Q1047" s="12"/>
      <c r="R1047" s="12"/>
      <c r="S1047" s="12"/>
      <c r="U1047" s="3"/>
      <c r="V1047" s="3"/>
    </row>
    <row r="1048" spans="1:22" x14ac:dyDescent="0.3">
      <c r="A1048" s="81"/>
      <c r="O1048" s="12"/>
      <c r="P1048" s="12"/>
      <c r="Q1048" s="12"/>
      <c r="R1048" s="12"/>
      <c r="S1048" s="12"/>
      <c r="U1048" s="3"/>
      <c r="V1048" s="3"/>
    </row>
    <row r="1049" spans="1:22" x14ac:dyDescent="0.3">
      <c r="A1049" s="81"/>
      <c r="O1049" s="12"/>
      <c r="P1049" s="12"/>
      <c r="Q1049" s="12"/>
      <c r="R1049" s="12"/>
      <c r="S1049" s="12"/>
      <c r="U1049" s="3"/>
      <c r="V1049" s="3"/>
    </row>
    <row r="1050" spans="1:22" x14ac:dyDescent="0.3">
      <c r="A1050" s="81"/>
      <c r="O1050" s="12"/>
      <c r="P1050" s="12"/>
      <c r="Q1050" s="12"/>
      <c r="R1050" s="12"/>
      <c r="S1050" s="12"/>
      <c r="U1050" s="3"/>
      <c r="V1050" s="3"/>
    </row>
    <row r="1051" spans="1:22" x14ac:dyDescent="0.3">
      <c r="A1051" s="81"/>
      <c r="O1051" s="12"/>
      <c r="P1051" s="12"/>
      <c r="Q1051" s="12"/>
      <c r="R1051" s="12"/>
      <c r="S1051" s="12"/>
      <c r="U1051" s="3"/>
      <c r="V1051" s="3"/>
    </row>
    <row r="1052" spans="1:22" x14ac:dyDescent="0.3">
      <c r="A1052" s="81"/>
      <c r="O1052" s="12"/>
      <c r="P1052" s="12"/>
      <c r="Q1052" s="12"/>
      <c r="R1052" s="12"/>
      <c r="S1052" s="12"/>
      <c r="U1052" s="3"/>
      <c r="V1052" s="3"/>
    </row>
    <row r="1053" spans="1:22" x14ac:dyDescent="0.3">
      <c r="A1053" s="81"/>
      <c r="O1053" s="12"/>
      <c r="P1053" s="12"/>
      <c r="Q1053" s="12"/>
      <c r="R1053" s="12"/>
      <c r="S1053" s="12"/>
      <c r="U1053" s="3"/>
      <c r="V1053" s="3"/>
    </row>
    <row r="1054" spans="1:22" x14ac:dyDescent="0.3">
      <c r="A1054" s="81"/>
      <c r="O1054" s="12"/>
      <c r="P1054" s="12"/>
      <c r="Q1054" s="12"/>
      <c r="R1054" s="12"/>
      <c r="S1054" s="12"/>
      <c r="U1054" s="3"/>
      <c r="V1054" s="3"/>
    </row>
    <row r="1055" spans="1:22" x14ac:dyDescent="0.3">
      <c r="A1055" s="81"/>
      <c r="O1055" s="12"/>
      <c r="P1055" s="12"/>
      <c r="Q1055" s="12"/>
      <c r="R1055" s="12"/>
      <c r="S1055" s="12"/>
      <c r="U1055" s="3"/>
      <c r="V1055" s="3"/>
    </row>
    <row r="1056" spans="1:22" x14ac:dyDescent="0.3">
      <c r="A1056" s="81"/>
      <c r="O1056" s="12"/>
      <c r="P1056" s="12"/>
      <c r="Q1056" s="12"/>
      <c r="R1056" s="12"/>
      <c r="S1056" s="12"/>
      <c r="U1056" s="3"/>
      <c r="V1056" s="3"/>
    </row>
    <row r="1057" spans="1:22" x14ac:dyDescent="0.3">
      <c r="A1057" s="81"/>
      <c r="O1057" s="12"/>
      <c r="P1057" s="12"/>
      <c r="Q1057" s="12"/>
      <c r="R1057" s="12"/>
      <c r="S1057" s="12"/>
      <c r="U1057" s="3"/>
      <c r="V1057" s="3"/>
    </row>
    <row r="1058" spans="1:22" x14ac:dyDescent="0.3">
      <c r="A1058" s="81"/>
      <c r="O1058" s="12"/>
      <c r="P1058" s="12"/>
      <c r="Q1058" s="12"/>
      <c r="R1058" s="12"/>
      <c r="S1058" s="12"/>
      <c r="U1058" s="3"/>
      <c r="V1058" s="3"/>
    </row>
    <row r="1059" spans="1:22" x14ac:dyDescent="0.3">
      <c r="A1059" s="81"/>
      <c r="O1059" s="12"/>
      <c r="P1059" s="12"/>
      <c r="Q1059" s="12"/>
      <c r="R1059" s="12"/>
      <c r="S1059" s="12"/>
      <c r="U1059" s="3"/>
      <c r="V1059" s="3"/>
    </row>
    <row r="1060" spans="1:22" x14ac:dyDescent="0.3">
      <c r="A1060" s="81"/>
      <c r="O1060" s="12"/>
      <c r="P1060" s="12"/>
      <c r="Q1060" s="12"/>
      <c r="R1060" s="12"/>
      <c r="S1060" s="12"/>
      <c r="U1060" s="3"/>
      <c r="V1060" s="3"/>
    </row>
    <row r="1061" spans="1:22" x14ac:dyDescent="0.3">
      <c r="A1061" s="81"/>
      <c r="O1061" s="12"/>
      <c r="P1061" s="12"/>
      <c r="Q1061" s="12"/>
      <c r="R1061" s="12"/>
      <c r="S1061" s="12"/>
      <c r="U1061" s="3"/>
      <c r="V1061" s="3"/>
    </row>
    <row r="1062" spans="1:22" x14ac:dyDescent="0.3">
      <c r="A1062" s="81"/>
      <c r="O1062" s="12"/>
      <c r="P1062" s="12"/>
      <c r="Q1062" s="12"/>
      <c r="R1062" s="12"/>
      <c r="S1062" s="12"/>
      <c r="U1062" s="3"/>
      <c r="V1062" s="3"/>
    </row>
    <row r="1063" spans="1:22" x14ac:dyDescent="0.3">
      <c r="A1063" s="81"/>
      <c r="O1063" s="12"/>
      <c r="P1063" s="12"/>
      <c r="Q1063" s="12"/>
      <c r="R1063" s="12"/>
      <c r="S1063" s="12"/>
      <c r="U1063" s="3"/>
      <c r="V1063" s="3"/>
    </row>
    <row r="1064" spans="1:22" x14ac:dyDescent="0.3">
      <c r="A1064" s="81"/>
      <c r="O1064" s="12"/>
      <c r="P1064" s="12"/>
      <c r="Q1064" s="12"/>
      <c r="R1064" s="12"/>
      <c r="S1064" s="12"/>
      <c r="U1064" s="3"/>
      <c r="V1064" s="3"/>
    </row>
    <row r="1065" spans="1:22" x14ac:dyDescent="0.3">
      <c r="A1065" s="81"/>
      <c r="O1065" s="12"/>
      <c r="P1065" s="12"/>
      <c r="Q1065" s="12"/>
      <c r="R1065" s="12"/>
      <c r="S1065" s="12"/>
      <c r="U1065" s="3"/>
      <c r="V1065" s="3"/>
    </row>
    <row r="1066" spans="1:22" x14ac:dyDescent="0.3">
      <c r="A1066" s="81"/>
      <c r="O1066" s="12"/>
      <c r="P1066" s="12"/>
      <c r="Q1066" s="12"/>
      <c r="R1066" s="12"/>
      <c r="S1066" s="12"/>
      <c r="U1066" s="3"/>
      <c r="V1066" s="3"/>
    </row>
    <row r="1067" spans="1:22" x14ac:dyDescent="0.3">
      <c r="A1067" s="81"/>
      <c r="O1067" s="12"/>
      <c r="P1067" s="12"/>
      <c r="Q1067" s="12"/>
      <c r="R1067" s="12"/>
      <c r="S1067" s="12"/>
      <c r="U1067" s="3"/>
      <c r="V1067" s="3"/>
    </row>
    <row r="1068" spans="1:22" x14ac:dyDescent="0.3">
      <c r="A1068" s="81"/>
      <c r="O1068" s="12"/>
      <c r="P1068" s="12"/>
      <c r="Q1068" s="12"/>
      <c r="R1068" s="12"/>
      <c r="S1068" s="12"/>
      <c r="U1068" s="3"/>
      <c r="V1068" s="3"/>
    </row>
    <row r="1069" spans="1:22" x14ac:dyDescent="0.3">
      <c r="A1069" s="81"/>
      <c r="O1069" s="12"/>
      <c r="P1069" s="12"/>
      <c r="Q1069" s="12"/>
      <c r="R1069" s="12"/>
      <c r="S1069" s="12"/>
      <c r="U1069" s="3"/>
      <c r="V1069" s="3"/>
    </row>
    <row r="1070" spans="1:22" x14ac:dyDescent="0.3">
      <c r="A1070" s="81"/>
      <c r="O1070" s="12"/>
      <c r="P1070" s="12"/>
      <c r="Q1070" s="12"/>
      <c r="R1070" s="12"/>
      <c r="S1070" s="12"/>
      <c r="U1070" s="3"/>
      <c r="V1070" s="3"/>
    </row>
    <row r="1071" spans="1:22" x14ac:dyDescent="0.3">
      <c r="A1071" s="81"/>
      <c r="O1071" s="12"/>
      <c r="P1071" s="12"/>
      <c r="Q1071" s="12"/>
      <c r="R1071" s="12"/>
      <c r="S1071" s="12"/>
      <c r="U1071" s="3"/>
      <c r="V1071" s="3"/>
    </row>
    <row r="1072" spans="1:22" x14ac:dyDescent="0.3">
      <c r="A1072" s="81"/>
      <c r="O1072" s="12"/>
      <c r="P1072" s="12"/>
      <c r="Q1072" s="12"/>
      <c r="R1072" s="12"/>
      <c r="S1072" s="12"/>
      <c r="U1072" s="3"/>
      <c r="V1072" s="3"/>
    </row>
    <row r="1073" spans="1:22" x14ac:dyDescent="0.3">
      <c r="A1073" s="81"/>
      <c r="O1073" s="12"/>
      <c r="P1073" s="12"/>
      <c r="Q1073" s="12"/>
      <c r="R1073" s="12"/>
      <c r="S1073" s="12"/>
      <c r="U1073" s="3"/>
      <c r="V1073" s="3"/>
    </row>
    <row r="1074" spans="1:22" x14ac:dyDescent="0.3">
      <c r="A1074" s="81"/>
      <c r="O1074" s="12"/>
      <c r="P1074" s="12"/>
      <c r="Q1074" s="12"/>
      <c r="R1074" s="12"/>
      <c r="S1074" s="12"/>
      <c r="U1074" s="3"/>
      <c r="V1074" s="3"/>
    </row>
    <row r="1075" spans="1:22" x14ac:dyDescent="0.3">
      <c r="A1075" s="81"/>
      <c r="O1075" s="12"/>
      <c r="P1075" s="12"/>
      <c r="Q1075" s="12"/>
      <c r="R1075" s="12"/>
      <c r="S1075" s="12"/>
      <c r="U1075" s="3"/>
      <c r="V1075" s="3"/>
    </row>
    <row r="1076" spans="1:22" x14ac:dyDescent="0.3">
      <c r="A1076" s="81"/>
      <c r="O1076" s="12"/>
      <c r="P1076" s="12"/>
      <c r="Q1076" s="12"/>
      <c r="R1076" s="12"/>
      <c r="S1076" s="12"/>
      <c r="U1076" s="3"/>
      <c r="V1076" s="3"/>
    </row>
    <row r="1077" spans="1:22" x14ac:dyDescent="0.3">
      <c r="A1077" s="81"/>
      <c r="O1077" s="12"/>
      <c r="P1077" s="12"/>
      <c r="Q1077" s="12"/>
      <c r="R1077" s="12"/>
      <c r="S1077" s="12"/>
      <c r="U1077" s="3"/>
      <c r="V1077" s="3"/>
    </row>
    <row r="1078" spans="1:22" x14ac:dyDescent="0.3">
      <c r="A1078" s="81"/>
      <c r="O1078" s="12"/>
      <c r="P1078" s="12"/>
      <c r="Q1078" s="12"/>
      <c r="R1078" s="12"/>
      <c r="S1078" s="12"/>
      <c r="U1078" s="3"/>
      <c r="V1078" s="3"/>
    </row>
    <row r="1079" spans="1:22" x14ac:dyDescent="0.3">
      <c r="A1079" s="81"/>
      <c r="O1079" s="12"/>
      <c r="P1079" s="12"/>
      <c r="Q1079" s="12"/>
      <c r="R1079" s="12"/>
      <c r="S1079" s="12"/>
      <c r="U1079" s="3"/>
      <c r="V1079" s="3"/>
    </row>
    <row r="1080" spans="1:22" x14ac:dyDescent="0.3">
      <c r="A1080" s="81"/>
      <c r="O1080" s="12"/>
      <c r="P1080" s="12"/>
      <c r="Q1080" s="12"/>
      <c r="R1080" s="12"/>
      <c r="S1080" s="12"/>
      <c r="U1080" s="3"/>
      <c r="V1080" s="3"/>
    </row>
    <row r="1081" spans="1:22" x14ac:dyDescent="0.3">
      <c r="A1081" s="81"/>
      <c r="O1081" s="12"/>
      <c r="P1081" s="12"/>
      <c r="Q1081" s="12"/>
      <c r="R1081" s="12"/>
      <c r="S1081" s="12"/>
      <c r="U1081" s="3"/>
      <c r="V1081" s="3"/>
    </row>
    <row r="1082" spans="1:22" x14ac:dyDescent="0.3">
      <c r="A1082" s="81"/>
      <c r="O1082" s="12"/>
      <c r="P1082" s="12"/>
      <c r="Q1082" s="12"/>
      <c r="R1082" s="12"/>
      <c r="S1082" s="12"/>
      <c r="U1082" s="3"/>
      <c r="V1082" s="3"/>
    </row>
    <row r="1083" spans="1:22" x14ac:dyDescent="0.3">
      <c r="A1083" s="81"/>
      <c r="O1083" s="12"/>
      <c r="P1083" s="12"/>
      <c r="Q1083" s="12"/>
      <c r="R1083" s="12"/>
      <c r="S1083" s="12"/>
      <c r="U1083" s="3"/>
      <c r="V1083" s="3"/>
    </row>
    <row r="1084" spans="1:22" x14ac:dyDescent="0.3">
      <c r="A1084" s="81"/>
      <c r="O1084" s="12"/>
      <c r="P1084" s="12"/>
      <c r="Q1084" s="12"/>
      <c r="R1084" s="12"/>
      <c r="S1084" s="12"/>
      <c r="U1084" s="3"/>
      <c r="V1084" s="3"/>
    </row>
    <row r="1085" spans="1:22" x14ac:dyDescent="0.3">
      <c r="A1085" s="81"/>
      <c r="O1085" s="12"/>
      <c r="P1085" s="12"/>
      <c r="Q1085" s="12"/>
      <c r="R1085" s="12"/>
      <c r="S1085" s="12"/>
      <c r="U1085" s="3"/>
      <c r="V1085" s="3"/>
    </row>
    <row r="1086" spans="1:22" x14ac:dyDescent="0.3">
      <c r="A1086" s="81"/>
      <c r="O1086" s="12"/>
      <c r="P1086" s="12"/>
      <c r="Q1086" s="12"/>
      <c r="R1086" s="12"/>
      <c r="S1086" s="12"/>
      <c r="U1086" s="3"/>
      <c r="V1086" s="3"/>
    </row>
    <row r="1087" spans="1:22" x14ac:dyDescent="0.3">
      <c r="A1087" s="81"/>
      <c r="O1087" s="12"/>
      <c r="P1087" s="12"/>
      <c r="Q1087" s="12"/>
      <c r="R1087" s="12"/>
      <c r="S1087" s="12"/>
      <c r="U1087" s="3"/>
      <c r="V1087" s="3"/>
    </row>
    <row r="1088" spans="1:22" x14ac:dyDescent="0.3">
      <c r="A1088" s="81"/>
      <c r="O1088" s="12"/>
      <c r="P1088" s="12"/>
      <c r="Q1088" s="12"/>
      <c r="R1088" s="12"/>
      <c r="S1088" s="12"/>
      <c r="U1088" s="3"/>
      <c r="V1088" s="3"/>
    </row>
    <row r="1089" spans="1:22" x14ac:dyDescent="0.3">
      <c r="A1089" s="81"/>
      <c r="O1089" s="12"/>
      <c r="P1089" s="12"/>
      <c r="Q1089" s="12"/>
      <c r="R1089" s="12"/>
      <c r="S1089" s="12"/>
      <c r="U1089" s="3"/>
      <c r="V1089" s="3"/>
    </row>
    <row r="1090" spans="1:22" x14ac:dyDescent="0.3">
      <c r="A1090" s="81"/>
      <c r="O1090" s="12"/>
      <c r="P1090" s="12"/>
      <c r="Q1090" s="12"/>
      <c r="R1090" s="12"/>
      <c r="S1090" s="12"/>
      <c r="U1090" s="3"/>
      <c r="V1090" s="3"/>
    </row>
    <row r="1091" spans="1:22" x14ac:dyDescent="0.3">
      <c r="A1091" s="81"/>
      <c r="O1091" s="12"/>
      <c r="P1091" s="12"/>
      <c r="Q1091" s="12"/>
      <c r="R1091" s="12"/>
      <c r="S1091" s="12"/>
      <c r="U1091" s="3"/>
      <c r="V1091" s="3"/>
    </row>
    <row r="1092" spans="1:22" x14ac:dyDescent="0.3">
      <c r="A1092" s="81"/>
      <c r="O1092" s="12"/>
      <c r="P1092" s="12"/>
      <c r="Q1092" s="12"/>
      <c r="R1092" s="12"/>
      <c r="S1092" s="12"/>
      <c r="U1092" s="3"/>
      <c r="V1092" s="3"/>
    </row>
    <row r="1093" spans="1:22" x14ac:dyDescent="0.3">
      <c r="A1093" s="81"/>
      <c r="O1093" s="12"/>
      <c r="P1093" s="12"/>
      <c r="Q1093" s="12"/>
      <c r="R1093" s="12"/>
      <c r="S1093" s="12"/>
      <c r="U1093" s="3"/>
      <c r="V1093" s="3"/>
    </row>
    <row r="1094" spans="1:22" x14ac:dyDescent="0.3">
      <c r="A1094" s="81"/>
      <c r="O1094" s="12"/>
      <c r="P1094" s="12"/>
      <c r="Q1094" s="12"/>
      <c r="R1094" s="12"/>
      <c r="S1094" s="12"/>
      <c r="U1094" s="3"/>
      <c r="V1094" s="3"/>
    </row>
    <row r="1095" spans="1:22" x14ac:dyDescent="0.3">
      <c r="A1095" s="81"/>
      <c r="O1095" s="12"/>
      <c r="P1095" s="12"/>
      <c r="Q1095" s="12"/>
      <c r="R1095" s="12"/>
      <c r="S1095" s="12"/>
      <c r="U1095" s="3"/>
      <c r="V1095" s="3"/>
    </row>
    <row r="1096" spans="1:22" x14ac:dyDescent="0.3">
      <c r="A1096" s="81"/>
      <c r="O1096" s="12"/>
      <c r="P1096" s="12"/>
      <c r="Q1096" s="12"/>
      <c r="R1096" s="12"/>
      <c r="S1096" s="12"/>
      <c r="U1096" s="3"/>
      <c r="V1096" s="3"/>
    </row>
    <row r="1097" spans="1:22" x14ac:dyDescent="0.3">
      <c r="A1097" s="81"/>
      <c r="O1097" s="12"/>
      <c r="P1097" s="12"/>
      <c r="Q1097" s="12"/>
      <c r="R1097" s="12"/>
      <c r="S1097" s="12"/>
      <c r="U1097" s="3"/>
      <c r="V1097" s="3"/>
    </row>
    <row r="1098" spans="1:22" x14ac:dyDescent="0.3">
      <c r="A1098" s="81"/>
      <c r="O1098" s="12"/>
      <c r="P1098" s="12"/>
      <c r="Q1098" s="12"/>
      <c r="R1098" s="12"/>
      <c r="S1098" s="12"/>
      <c r="U1098" s="3"/>
      <c r="V1098" s="3"/>
    </row>
    <row r="1099" spans="1:22" x14ac:dyDescent="0.3">
      <c r="A1099" s="81"/>
      <c r="O1099" s="12"/>
      <c r="P1099" s="12"/>
      <c r="Q1099" s="12"/>
      <c r="R1099" s="12"/>
      <c r="S1099" s="12"/>
      <c r="U1099" s="3"/>
      <c r="V1099" s="3"/>
    </row>
    <row r="1100" spans="1:22" x14ac:dyDescent="0.3">
      <c r="A1100" s="81"/>
      <c r="O1100" s="12"/>
      <c r="P1100" s="12"/>
      <c r="Q1100" s="12"/>
      <c r="R1100" s="12"/>
      <c r="S1100" s="12"/>
      <c r="U1100" s="3"/>
      <c r="V1100" s="3"/>
    </row>
    <row r="1101" spans="1:22" x14ac:dyDescent="0.3">
      <c r="A1101" s="81"/>
      <c r="O1101" s="12"/>
      <c r="P1101" s="12"/>
      <c r="Q1101" s="12"/>
      <c r="R1101" s="12"/>
      <c r="S1101" s="12"/>
      <c r="U1101" s="3"/>
      <c r="V1101" s="3"/>
    </row>
    <row r="1102" spans="1:22" x14ac:dyDescent="0.3">
      <c r="A1102" s="81"/>
      <c r="O1102" s="12"/>
      <c r="P1102" s="12"/>
      <c r="Q1102" s="12"/>
      <c r="R1102" s="12"/>
      <c r="S1102" s="12"/>
      <c r="U1102" s="3"/>
      <c r="V1102" s="3"/>
    </row>
    <row r="1103" spans="1:22" x14ac:dyDescent="0.3">
      <c r="A1103" s="81"/>
      <c r="O1103" s="12"/>
      <c r="P1103" s="12"/>
      <c r="Q1103" s="12"/>
      <c r="R1103" s="12"/>
      <c r="S1103" s="12"/>
      <c r="U1103" s="3"/>
      <c r="V1103" s="3"/>
    </row>
    <row r="1104" spans="1:22" x14ac:dyDescent="0.3">
      <c r="A1104" s="81"/>
      <c r="O1104" s="12"/>
      <c r="P1104" s="12"/>
      <c r="Q1104" s="12"/>
      <c r="R1104" s="12"/>
      <c r="S1104" s="12"/>
      <c r="U1104" s="3"/>
      <c r="V1104" s="3"/>
    </row>
    <row r="1105" spans="1:22" x14ac:dyDescent="0.3">
      <c r="A1105" s="81"/>
      <c r="O1105" s="12"/>
      <c r="P1105" s="12"/>
      <c r="Q1105" s="12"/>
      <c r="R1105" s="12"/>
      <c r="S1105" s="12"/>
      <c r="U1105" s="3"/>
      <c r="V1105" s="3"/>
    </row>
    <row r="1106" spans="1:22" x14ac:dyDescent="0.3">
      <c r="A1106" s="81"/>
      <c r="O1106" s="12"/>
      <c r="P1106" s="12"/>
      <c r="Q1106" s="12"/>
      <c r="R1106" s="12"/>
      <c r="S1106" s="12"/>
      <c r="U1106" s="3"/>
      <c r="V1106" s="3"/>
    </row>
    <row r="1107" spans="1:22" x14ac:dyDescent="0.3">
      <c r="A1107" s="81"/>
      <c r="O1107" s="12"/>
      <c r="P1107" s="12"/>
      <c r="Q1107" s="12"/>
      <c r="R1107" s="12"/>
      <c r="S1107" s="12"/>
      <c r="U1107" s="3"/>
      <c r="V1107" s="3"/>
    </row>
    <row r="1108" spans="1:22" x14ac:dyDescent="0.3">
      <c r="A1108" s="81"/>
      <c r="O1108" s="12"/>
      <c r="P1108" s="12"/>
      <c r="Q1108" s="12"/>
      <c r="R1108" s="12"/>
      <c r="S1108" s="12"/>
      <c r="U1108" s="3"/>
      <c r="V1108" s="3"/>
    </row>
    <row r="1109" spans="1:22" x14ac:dyDescent="0.3">
      <c r="A1109" s="81"/>
      <c r="O1109" s="12"/>
      <c r="P1109" s="12"/>
      <c r="Q1109" s="12"/>
      <c r="R1109" s="12"/>
      <c r="S1109" s="12"/>
      <c r="U1109" s="3"/>
      <c r="V1109" s="3"/>
    </row>
    <row r="1110" spans="1:22" x14ac:dyDescent="0.3">
      <c r="A1110" s="81"/>
      <c r="O1110" s="12"/>
      <c r="P1110" s="12"/>
      <c r="Q1110" s="12"/>
      <c r="R1110" s="12"/>
      <c r="S1110" s="12"/>
      <c r="U1110" s="3"/>
      <c r="V1110" s="3"/>
    </row>
    <row r="1111" spans="1:22" x14ac:dyDescent="0.3">
      <c r="A1111" s="81"/>
      <c r="O1111" s="12"/>
      <c r="P1111" s="12"/>
      <c r="Q1111" s="12"/>
      <c r="R1111" s="12"/>
      <c r="S1111" s="12"/>
      <c r="U1111" s="3"/>
      <c r="V1111" s="3"/>
    </row>
    <row r="1112" spans="1:22" x14ac:dyDescent="0.3">
      <c r="A1112" s="81"/>
      <c r="O1112" s="12"/>
      <c r="P1112" s="12"/>
      <c r="Q1112" s="12"/>
      <c r="R1112" s="12"/>
      <c r="S1112" s="12"/>
      <c r="U1112" s="3"/>
      <c r="V1112" s="3"/>
    </row>
    <row r="1113" spans="1:22" x14ac:dyDescent="0.3">
      <c r="A1113" s="81"/>
      <c r="O1113" s="12"/>
      <c r="P1113" s="12"/>
      <c r="Q1113" s="12"/>
      <c r="R1113" s="12"/>
      <c r="S1113" s="12"/>
      <c r="U1113" s="3"/>
      <c r="V1113" s="3"/>
    </row>
    <row r="1114" spans="1:22" x14ac:dyDescent="0.3">
      <c r="A1114" s="81"/>
      <c r="O1114" s="12"/>
      <c r="P1114" s="12"/>
      <c r="Q1114" s="12"/>
      <c r="R1114" s="12"/>
      <c r="S1114" s="12"/>
      <c r="U1114" s="3"/>
      <c r="V1114" s="3"/>
    </row>
    <row r="1115" spans="1:22" x14ac:dyDescent="0.3">
      <c r="A1115" s="81"/>
      <c r="O1115" s="12"/>
      <c r="P1115" s="12"/>
      <c r="Q1115" s="12"/>
      <c r="R1115" s="12"/>
      <c r="S1115" s="12"/>
      <c r="U1115" s="3"/>
      <c r="V1115" s="3"/>
    </row>
    <row r="1116" spans="1:22" x14ac:dyDescent="0.3">
      <c r="A1116" s="81"/>
      <c r="O1116" s="12"/>
      <c r="P1116" s="12"/>
      <c r="Q1116" s="12"/>
      <c r="R1116" s="12"/>
      <c r="S1116" s="12"/>
      <c r="U1116" s="3"/>
      <c r="V1116" s="3"/>
    </row>
    <row r="1117" spans="1:22" x14ac:dyDescent="0.3">
      <c r="A1117" s="81"/>
      <c r="O1117" s="12"/>
      <c r="P1117" s="12"/>
      <c r="Q1117" s="12"/>
      <c r="R1117" s="12"/>
      <c r="S1117" s="12"/>
      <c r="U1117" s="3"/>
      <c r="V1117" s="3"/>
    </row>
    <row r="1118" spans="1:22" x14ac:dyDescent="0.3">
      <c r="A1118" s="81"/>
      <c r="O1118" s="12"/>
      <c r="P1118" s="12"/>
      <c r="Q1118" s="12"/>
      <c r="R1118" s="12"/>
      <c r="S1118" s="12"/>
      <c r="U1118" s="3"/>
      <c r="V1118" s="3"/>
    </row>
    <row r="1119" spans="1:22" x14ac:dyDescent="0.3">
      <c r="A1119" s="81"/>
      <c r="O1119" s="12"/>
      <c r="P1119" s="12"/>
      <c r="Q1119" s="12"/>
      <c r="R1119" s="12"/>
      <c r="S1119" s="12"/>
      <c r="U1119" s="3"/>
      <c r="V1119" s="3"/>
    </row>
    <row r="1120" spans="1:22" x14ac:dyDescent="0.3">
      <c r="A1120" s="81"/>
      <c r="O1120" s="12"/>
      <c r="P1120" s="12"/>
      <c r="Q1120" s="12"/>
      <c r="R1120" s="12"/>
      <c r="S1120" s="12"/>
      <c r="U1120" s="3"/>
      <c r="V1120" s="3"/>
    </row>
    <row r="1121" spans="1:22" x14ac:dyDescent="0.3">
      <c r="A1121" s="81"/>
      <c r="O1121" s="12"/>
      <c r="P1121" s="12"/>
      <c r="Q1121" s="12"/>
      <c r="R1121" s="12"/>
      <c r="S1121" s="12"/>
      <c r="U1121" s="3"/>
      <c r="V1121" s="3"/>
    </row>
    <row r="1122" spans="1:22" x14ac:dyDescent="0.3">
      <c r="A1122" s="81"/>
      <c r="O1122" s="12"/>
      <c r="P1122" s="12"/>
      <c r="Q1122" s="12"/>
      <c r="R1122" s="12"/>
      <c r="S1122" s="12"/>
      <c r="U1122" s="3"/>
      <c r="V1122" s="3"/>
    </row>
    <row r="1123" spans="1:22" x14ac:dyDescent="0.3">
      <c r="A1123" s="81"/>
      <c r="O1123" s="12"/>
      <c r="P1123" s="12"/>
      <c r="Q1123" s="12"/>
      <c r="R1123" s="12"/>
      <c r="S1123" s="12"/>
      <c r="U1123" s="3"/>
      <c r="V1123" s="3"/>
    </row>
    <row r="1124" spans="1:22" x14ac:dyDescent="0.3">
      <c r="A1124" s="81"/>
      <c r="O1124" s="12"/>
      <c r="P1124" s="12"/>
      <c r="Q1124" s="12"/>
      <c r="R1124" s="12"/>
      <c r="S1124" s="12"/>
      <c r="U1124" s="3"/>
      <c r="V1124" s="3"/>
    </row>
    <row r="1125" spans="1:22" x14ac:dyDescent="0.3">
      <c r="A1125" s="81"/>
      <c r="O1125" s="12"/>
      <c r="P1125" s="12"/>
      <c r="Q1125" s="12"/>
      <c r="R1125" s="12"/>
      <c r="S1125" s="12"/>
      <c r="U1125" s="3"/>
      <c r="V1125" s="3"/>
    </row>
    <row r="1126" spans="1:22" x14ac:dyDescent="0.3">
      <c r="A1126" s="81"/>
      <c r="O1126" s="12"/>
      <c r="P1126" s="12"/>
      <c r="Q1126" s="12"/>
      <c r="R1126" s="12"/>
      <c r="S1126" s="12"/>
      <c r="U1126" s="3"/>
      <c r="V1126" s="3"/>
    </row>
    <row r="1127" spans="1:22" x14ac:dyDescent="0.3">
      <c r="A1127" s="81"/>
      <c r="O1127" s="12"/>
      <c r="P1127" s="12"/>
      <c r="Q1127" s="12"/>
      <c r="R1127" s="12"/>
      <c r="S1127" s="12"/>
      <c r="U1127" s="3"/>
      <c r="V1127" s="3"/>
    </row>
    <row r="1128" spans="1:22" x14ac:dyDescent="0.3">
      <c r="A1128" s="81"/>
      <c r="O1128" s="12"/>
      <c r="P1128" s="12"/>
      <c r="Q1128" s="12"/>
      <c r="R1128" s="12"/>
      <c r="S1128" s="12"/>
      <c r="U1128" s="3"/>
      <c r="V1128" s="3"/>
    </row>
    <row r="1129" spans="1:22" x14ac:dyDescent="0.3">
      <c r="A1129" s="81"/>
      <c r="O1129" s="12"/>
      <c r="P1129" s="12"/>
      <c r="Q1129" s="12"/>
      <c r="R1129" s="12"/>
      <c r="S1129" s="12"/>
      <c r="U1129" s="3"/>
      <c r="V1129" s="3"/>
    </row>
    <row r="1130" spans="1:22" x14ac:dyDescent="0.3">
      <c r="A1130" s="81"/>
      <c r="O1130" s="12"/>
      <c r="P1130" s="12"/>
      <c r="Q1130" s="12"/>
      <c r="R1130" s="12"/>
      <c r="S1130" s="12"/>
      <c r="U1130" s="3"/>
      <c r="V1130" s="3"/>
    </row>
    <row r="1131" spans="1:22" x14ac:dyDescent="0.3">
      <c r="A1131" s="81"/>
      <c r="O1131" s="12"/>
      <c r="P1131" s="12"/>
      <c r="Q1131" s="12"/>
      <c r="R1131" s="12"/>
      <c r="S1131" s="12"/>
      <c r="U1131" s="3"/>
      <c r="V1131" s="3"/>
    </row>
    <row r="1132" spans="1:22" x14ac:dyDescent="0.3">
      <c r="A1132" s="81"/>
      <c r="O1132" s="12"/>
      <c r="P1132" s="12"/>
      <c r="Q1132" s="12"/>
      <c r="R1132" s="12"/>
      <c r="S1132" s="12"/>
      <c r="U1132" s="3"/>
      <c r="V1132" s="3"/>
    </row>
    <row r="1133" spans="1:22" x14ac:dyDescent="0.3">
      <c r="A1133" s="81"/>
      <c r="O1133" s="12"/>
      <c r="P1133" s="12"/>
      <c r="Q1133" s="12"/>
      <c r="R1133" s="12"/>
      <c r="S1133" s="12"/>
      <c r="U1133" s="3"/>
      <c r="V1133" s="3"/>
    </row>
    <row r="1134" spans="1:22" x14ac:dyDescent="0.3">
      <c r="A1134" s="81"/>
      <c r="O1134" s="12"/>
      <c r="P1134" s="12"/>
      <c r="Q1134" s="12"/>
      <c r="R1134" s="12"/>
      <c r="S1134" s="12"/>
      <c r="U1134" s="3"/>
      <c r="V1134" s="3"/>
    </row>
    <row r="1135" spans="1:22" x14ac:dyDescent="0.3">
      <c r="A1135" s="81"/>
      <c r="O1135" s="12"/>
      <c r="P1135" s="12"/>
      <c r="Q1135" s="12"/>
      <c r="R1135" s="12"/>
      <c r="S1135" s="12"/>
      <c r="U1135" s="3"/>
      <c r="V1135" s="3"/>
    </row>
    <row r="1136" spans="1:22" x14ac:dyDescent="0.3">
      <c r="A1136" s="81"/>
      <c r="O1136" s="12"/>
      <c r="P1136" s="12"/>
      <c r="Q1136" s="12"/>
      <c r="R1136" s="12"/>
      <c r="S1136" s="12"/>
      <c r="U1136" s="3"/>
      <c r="V1136" s="3"/>
    </row>
    <row r="1137" spans="1:22" x14ac:dyDescent="0.3">
      <c r="A1137" s="81"/>
      <c r="O1137" s="12"/>
      <c r="P1137" s="12"/>
      <c r="Q1137" s="12"/>
      <c r="R1137" s="12"/>
      <c r="S1137" s="12"/>
      <c r="U1137" s="3"/>
      <c r="V1137" s="3"/>
    </row>
    <row r="1138" spans="1:22" x14ac:dyDescent="0.3">
      <c r="A1138" s="81"/>
      <c r="O1138" s="12"/>
      <c r="P1138" s="12"/>
      <c r="Q1138" s="12"/>
      <c r="R1138" s="12"/>
      <c r="S1138" s="12"/>
      <c r="U1138" s="3"/>
      <c r="V1138" s="3"/>
    </row>
    <row r="1139" spans="1:22" x14ac:dyDescent="0.3">
      <c r="A1139" s="81"/>
      <c r="O1139" s="12"/>
      <c r="P1139" s="12"/>
      <c r="Q1139" s="12"/>
      <c r="R1139" s="12"/>
      <c r="S1139" s="12"/>
      <c r="U1139" s="3"/>
      <c r="V1139" s="3"/>
    </row>
    <row r="1140" spans="1:22" x14ac:dyDescent="0.3">
      <c r="A1140" s="81"/>
      <c r="O1140" s="12"/>
      <c r="P1140" s="12"/>
      <c r="Q1140" s="12"/>
      <c r="R1140" s="12"/>
      <c r="S1140" s="12"/>
      <c r="U1140" s="3"/>
      <c r="V1140" s="3"/>
    </row>
    <row r="1141" spans="1:22" x14ac:dyDescent="0.3">
      <c r="A1141" s="81"/>
      <c r="O1141" s="12"/>
      <c r="P1141" s="12"/>
      <c r="Q1141" s="12"/>
      <c r="R1141" s="12"/>
      <c r="S1141" s="12"/>
      <c r="U1141" s="3"/>
      <c r="V1141" s="3"/>
    </row>
    <row r="1142" spans="1:22" x14ac:dyDescent="0.3">
      <c r="A1142" s="81"/>
      <c r="O1142" s="12"/>
      <c r="P1142" s="12"/>
      <c r="Q1142" s="12"/>
      <c r="R1142" s="12"/>
      <c r="S1142" s="12"/>
      <c r="U1142" s="3"/>
      <c r="V1142" s="3"/>
    </row>
    <row r="1143" spans="1:22" x14ac:dyDescent="0.3">
      <c r="A1143" s="81"/>
      <c r="O1143" s="12"/>
      <c r="P1143" s="12"/>
      <c r="Q1143" s="12"/>
      <c r="R1143" s="12"/>
      <c r="S1143" s="12"/>
      <c r="U1143" s="3"/>
      <c r="V1143" s="3"/>
    </row>
    <row r="1144" spans="1:22" x14ac:dyDescent="0.3">
      <c r="A1144" s="81"/>
      <c r="O1144" s="12"/>
      <c r="P1144" s="12"/>
      <c r="Q1144" s="12"/>
      <c r="R1144" s="12"/>
      <c r="S1144" s="12"/>
      <c r="U1144" s="3"/>
      <c r="V1144" s="3"/>
    </row>
    <row r="1145" spans="1:22" x14ac:dyDescent="0.3">
      <c r="A1145" s="81"/>
      <c r="O1145" s="12"/>
      <c r="P1145" s="12"/>
      <c r="Q1145" s="12"/>
      <c r="R1145" s="12"/>
      <c r="S1145" s="12"/>
      <c r="U1145" s="3"/>
      <c r="V1145" s="3"/>
    </row>
    <row r="1146" spans="1:22" x14ac:dyDescent="0.3">
      <c r="A1146" s="81"/>
      <c r="O1146" s="12"/>
      <c r="P1146" s="12"/>
      <c r="Q1146" s="12"/>
      <c r="R1146" s="12"/>
      <c r="S1146" s="12"/>
      <c r="U1146" s="3"/>
      <c r="V1146" s="3"/>
    </row>
    <row r="1147" spans="1:22" x14ac:dyDescent="0.3">
      <c r="A1147" s="81"/>
      <c r="O1147" s="12"/>
      <c r="P1147" s="12"/>
      <c r="Q1147" s="12"/>
      <c r="R1147" s="12"/>
      <c r="S1147" s="12"/>
      <c r="U1147" s="3"/>
      <c r="V1147" s="3"/>
    </row>
    <row r="1148" spans="1:22" x14ac:dyDescent="0.3">
      <c r="A1148" s="81"/>
      <c r="O1148" s="12"/>
      <c r="P1148" s="12"/>
      <c r="Q1148" s="12"/>
      <c r="R1148" s="12"/>
      <c r="S1148" s="12"/>
      <c r="U1148" s="3"/>
      <c r="V1148" s="3"/>
    </row>
    <row r="1149" spans="1:22" x14ac:dyDescent="0.3">
      <c r="A1149" s="81"/>
      <c r="O1149" s="12"/>
      <c r="P1149" s="12"/>
      <c r="Q1149" s="12"/>
      <c r="R1149" s="12"/>
      <c r="S1149" s="12"/>
      <c r="U1149" s="3"/>
      <c r="V1149" s="3"/>
    </row>
    <row r="1150" spans="1:22" x14ac:dyDescent="0.3">
      <c r="A1150" s="81"/>
      <c r="O1150" s="12"/>
      <c r="P1150" s="12"/>
      <c r="Q1150" s="12"/>
      <c r="R1150" s="12"/>
      <c r="S1150" s="12"/>
      <c r="U1150" s="3"/>
      <c r="V1150" s="3"/>
    </row>
    <row r="1151" spans="1:22" x14ac:dyDescent="0.3">
      <c r="A1151" s="81"/>
      <c r="O1151" s="12"/>
      <c r="P1151" s="12"/>
      <c r="Q1151" s="12"/>
      <c r="R1151" s="12"/>
      <c r="S1151" s="12"/>
      <c r="U1151" s="3"/>
      <c r="V1151" s="3"/>
    </row>
    <row r="1152" spans="1:22" x14ac:dyDescent="0.3">
      <c r="A1152" s="81"/>
      <c r="O1152" s="12"/>
      <c r="P1152" s="12"/>
      <c r="Q1152" s="12"/>
      <c r="R1152" s="12"/>
      <c r="S1152" s="12"/>
      <c r="U1152" s="3"/>
      <c r="V1152" s="3"/>
    </row>
    <row r="1153" spans="1:22" x14ac:dyDescent="0.3">
      <c r="A1153" s="81"/>
      <c r="O1153" s="12"/>
      <c r="P1153" s="12"/>
      <c r="Q1153" s="12"/>
      <c r="R1153" s="12"/>
      <c r="S1153" s="12"/>
      <c r="U1153" s="3"/>
      <c r="V1153" s="3"/>
    </row>
    <row r="1154" spans="1:22" x14ac:dyDescent="0.3">
      <c r="A1154" s="81"/>
      <c r="O1154" s="12"/>
      <c r="P1154" s="12"/>
      <c r="Q1154" s="12"/>
      <c r="R1154" s="12"/>
      <c r="S1154" s="12"/>
      <c r="U1154" s="3"/>
      <c r="V1154" s="3"/>
    </row>
    <row r="1155" spans="1:22" x14ac:dyDescent="0.3">
      <c r="A1155" s="81"/>
      <c r="O1155" s="12"/>
      <c r="P1155" s="12"/>
      <c r="Q1155" s="12"/>
      <c r="R1155" s="12"/>
      <c r="S1155" s="12"/>
      <c r="U1155" s="3"/>
      <c r="V1155" s="3"/>
    </row>
    <row r="1156" spans="1:22" x14ac:dyDescent="0.3">
      <c r="A1156" s="81"/>
      <c r="O1156" s="12"/>
      <c r="P1156" s="12"/>
      <c r="Q1156" s="12"/>
      <c r="R1156" s="12"/>
      <c r="S1156" s="12"/>
      <c r="U1156" s="3"/>
      <c r="V1156" s="3"/>
    </row>
    <row r="1157" spans="1:22" x14ac:dyDescent="0.3">
      <c r="A1157" s="81"/>
      <c r="O1157" s="12"/>
      <c r="P1157" s="12"/>
      <c r="Q1157" s="12"/>
      <c r="R1157" s="12"/>
      <c r="S1157" s="12"/>
      <c r="U1157" s="3"/>
      <c r="V1157" s="3"/>
    </row>
    <row r="1158" spans="1:22" x14ac:dyDescent="0.3">
      <c r="A1158" s="81"/>
      <c r="O1158" s="12"/>
      <c r="P1158" s="12"/>
      <c r="Q1158" s="12"/>
      <c r="R1158" s="12"/>
      <c r="S1158" s="12"/>
      <c r="U1158" s="3"/>
      <c r="V1158" s="3"/>
    </row>
    <row r="1159" spans="1:22" x14ac:dyDescent="0.3">
      <c r="A1159" s="81"/>
      <c r="O1159" s="12"/>
      <c r="P1159" s="12"/>
      <c r="Q1159" s="12"/>
      <c r="R1159" s="12"/>
      <c r="S1159" s="12"/>
      <c r="U1159" s="3"/>
      <c r="V1159" s="3"/>
    </row>
    <row r="1160" spans="1:22" x14ac:dyDescent="0.3">
      <c r="A1160" s="81"/>
      <c r="O1160" s="12"/>
      <c r="P1160" s="12"/>
      <c r="Q1160" s="12"/>
      <c r="R1160" s="12"/>
      <c r="S1160" s="12"/>
      <c r="U1160" s="3"/>
      <c r="V1160" s="3"/>
    </row>
    <row r="1161" spans="1:22" x14ac:dyDescent="0.3">
      <c r="A1161" s="81"/>
      <c r="O1161" s="12"/>
      <c r="P1161" s="12"/>
      <c r="Q1161" s="12"/>
      <c r="R1161" s="12"/>
      <c r="S1161" s="12"/>
      <c r="U1161" s="3"/>
      <c r="V1161" s="3"/>
    </row>
    <row r="1162" spans="1:22" x14ac:dyDescent="0.3">
      <c r="A1162" s="81"/>
      <c r="O1162" s="12"/>
      <c r="P1162" s="12"/>
      <c r="Q1162" s="12"/>
      <c r="R1162" s="12"/>
      <c r="S1162" s="12"/>
      <c r="U1162" s="3"/>
      <c r="V1162" s="3"/>
    </row>
    <row r="1163" spans="1:22" x14ac:dyDescent="0.3">
      <c r="A1163" s="81"/>
      <c r="O1163" s="12"/>
      <c r="P1163" s="12"/>
      <c r="Q1163" s="12"/>
      <c r="R1163" s="12"/>
      <c r="S1163" s="12"/>
      <c r="U1163" s="3"/>
      <c r="V1163" s="3"/>
    </row>
    <row r="1164" spans="1:22" x14ac:dyDescent="0.3">
      <c r="A1164" s="81"/>
      <c r="O1164" s="12"/>
      <c r="P1164" s="12"/>
      <c r="Q1164" s="12"/>
      <c r="R1164" s="12"/>
      <c r="S1164" s="12"/>
      <c r="U1164" s="3"/>
      <c r="V1164" s="3"/>
    </row>
    <row r="1165" spans="1:22" x14ac:dyDescent="0.3">
      <c r="A1165" s="81"/>
      <c r="O1165" s="12"/>
      <c r="P1165" s="12"/>
      <c r="Q1165" s="12"/>
      <c r="R1165" s="12"/>
      <c r="S1165" s="12"/>
      <c r="U1165" s="3"/>
      <c r="V1165" s="3"/>
    </row>
    <row r="1166" spans="1:22" x14ac:dyDescent="0.3">
      <c r="A1166" s="81"/>
      <c r="O1166" s="12"/>
      <c r="P1166" s="12"/>
      <c r="Q1166" s="12"/>
      <c r="R1166" s="12"/>
      <c r="S1166" s="12"/>
      <c r="U1166" s="3"/>
      <c r="V1166" s="3"/>
    </row>
    <row r="1167" spans="1:22" x14ac:dyDescent="0.3">
      <c r="A1167" s="81"/>
      <c r="O1167" s="12"/>
      <c r="P1167" s="12"/>
      <c r="Q1167" s="12"/>
      <c r="R1167" s="12"/>
      <c r="S1167" s="12"/>
      <c r="U1167" s="3"/>
      <c r="V1167" s="3"/>
    </row>
    <row r="1168" spans="1:22" x14ac:dyDescent="0.3">
      <c r="A1168" s="81"/>
      <c r="O1168" s="12"/>
      <c r="P1168" s="12"/>
      <c r="Q1168" s="12"/>
      <c r="R1168" s="12"/>
      <c r="S1168" s="12"/>
      <c r="U1168" s="3"/>
      <c r="V1168" s="3"/>
    </row>
    <row r="1169" spans="1:22" x14ac:dyDescent="0.3">
      <c r="A1169" s="81"/>
      <c r="O1169" s="12"/>
      <c r="P1169" s="12"/>
      <c r="Q1169" s="12"/>
      <c r="R1169" s="12"/>
      <c r="S1169" s="12"/>
      <c r="U1169" s="3"/>
      <c r="V1169" s="3"/>
    </row>
    <row r="1170" spans="1:22" x14ac:dyDescent="0.3">
      <c r="A1170" s="81"/>
      <c r="O1170" s="12"/>
      <c r="P1170" s="12"/>
      <c r="Q1170" s="12"/>
      <c r="R1170" s="12"/>
      <c r="S1170" s="12"/>
      <c r="U1170" s="3"/>
      <c r="V1170" s="3"/>
    </row>
    <row r="1171" spans="1:22" x14ac:dyDescent="0.3">
      <c r="A1171" s="81"/>
      <c r="O1171" s="12"/>
      <c r="P1171" s="12"/>
      <c r="Q1171" s="12"/>
      <c r="R1171" s="12"/>
      <c r="S1171" s="12"/>
      <c r="U1171" s="3"/>
      <c r="V1171" s="3"/>
    </row>
    <row r="1172" spans="1:22" x14ac:dyDescent="0.3">
      <c r="A1172" s="81"/>
      <c r="O1172" s="12"/>
      <c r="P1172" s="12"/>
      <c r="Q1172" s="12"/>
      <c r="R1172" s="12"/>
      <c r="S1172" s="12"/>
      <c r="U1172" s="3"/>
      <c r="V1172" s="3"/>
    </row>
    <row r="1173" spans="1:22" x14ac:dyDescent="0.3">
      <c r="A1173" s="81"/>
      <c r="O1173" s="12"/>
      <c r="P1173" s="12"/>
      <c r="Q1173" s="12"/>
      <c r="R1173" s="12"/>
      <c r="S1173" s="12"/>
      <c r="U1173" s="3"/>
      <c r="V1173" s="3"/>
    </row>
    <row r="1174" spans="1:22" x14ac:dyDescent="0.3">
      <c r="A1174" s="81"/>
      <c r="O1174" s="12"/>
      <c r="P1174" s="12"/>
      <c r="Q1174" s="12"/>
      <c r="R1174" s="12"/>
      <c r="S1174" s="12"/>
      <c r="U1174" s="3"/>
      <c r="V1174" s="3"/>
    </row>
    <row r="1175" spans="1:22" x14ac:dyDescent="0.3">
      <c r="A1175" s="81"/>
      <c r="O1175" s="12"/>
      <c r="P1175" s="12"/>
      <c r="Q1175" s="12"/>
      <c r="R1175" s="12"/>
      <c r="S1175" s="12"/>
      <c r="U1175" s="3"/>
      <c r="V1175" s="3"/>
    </row>
    <row r="1176" spans="1:22" x14ac:dyDescent="0.3">
      <c r="A1176" s="81"/>
      <c r="O1176" s="12"/>
      <c r="P1176" s="12"/>
      <c r="Q1176" s="12"/>
      <c r="R1176" s="12"/>
      <c r="S1176" s="12"/>
      <c r="U1176" s="3"/>
      <c r="V1176" s="3"/>
    </row>
    <row r="1177" spans="1:22" x14ac:dyDescent="0.3">
      <c r="A1177" s="81"/>
      <c r="O1177" s="12"/>
      <c r="P1177" s="12"/>
      <c r="Q1177" s="12"/>
      <c r="R1177" s="12"/>
      <c r="S1177" s="12"/>
      <c r="U1177" s="3"/>
      <c r="V1177" s="3"/>
    </row>
    <row r="1178" spans="1:22" x14ac:dyDescent="0.3">
      <c r="A1178" s="81"/>
      <c r="O1178" s="12"/>
      <c r="P1178" s="12"/>
      <c r="Q1178" s="12"/>
      <c r="R1178" s="12"/>
      <c r="S1178" s="12"/>
      <c r="U1178" s="3"/>
      <c r="V1178" s="3"/>
    </row>
    <row r="1179" spans="1:22" x14ac:dyDescent="0.3">
      <c r="A1179" s="81"/>
      <c r="O1179" s="12"/>
      <c r="P1179" s="12"/>
      <c r="Q1179" s="12"/>
      <c r="R1179" s="12"/>
      <c r="S1179" s="12"/>
      <c r="U1179" s="3"/>
      <c r="V1179" s="3"/>
    </row>
    <row r="1180" spans="1:22" x14ac:dyDescent="0.3">
      <c r="A1180" s="81"/>
      <c r="O1180" s="12"/>
      <c r="P1180" s="12"/>
      <c r="Q1180" s="12"/>
      <c r="R1180" s="12"/>
      <c r="S1180" s="12"/>
      <c r="U1180" s="3"/>
      <c r="V1180" s="3"/>
    </row>
    <row r="1181" spans="1:22" x14ac:dyDescent="0.3">
      <c r="A1181" s="81"/>
      <c r="O1181" s="12"/>
      <c r="P1181" s="12"/>
      <c r="Q1181" s="12"/>
      <c r="R1181" s="12"/>
      <c r="S1181" s="12"/>
      <c r="U1181" s="3"/>
      <c r="V1181" s="3"/>
    </row>
    <row r="1182" spans="1:22" x14ac:dyDescent="0.3">
      <c r="A1182" s="81"/>
      <c r="O1182" s="12"/>
      <c r="P1182" s="12"/>
      <c r="Q1182" s="12"/>
      <c r="R1182" s="12"/>
      <c r="S1182" s="12"/>
      <c r="U1182" s="3"/>
      <c r="V1182" s="3"/>
    </row>
    <row r="1183" spans="1:22" x14ac:dyDescent="0.3">
      <c r="A1183" s="81"/>
      <c r="O1183" s="12"/>
      <c r="P1183" s="12"/>
      <c r="Q1183" s="12"/>
      <c r="R1183" s="12"/>
      <c r="S1183" s="12"/>
      <c r="U1183" s="3"/>
      <c r="V1183" s="3"/>
    </row>
    <row r="1184" spans="1:22" x14ac:dyDescent="0.3">
      <c r="A1184" s="81"/>
      <c r="O1184" s="12"/>
      <c r="P1184" s="12"/>
      <c r="Q1184" s="12"/>
      <c r="R1184" s="12"/>
      <c r="S1184" s="12"/>
      <c r="U1184" s="3"/>
      <c r="V1184" s="3"/>
    </row>
    <row r="1185" spans="1:22" x14ac:dyDescent="0.3">
      <c r="A1185" s="81"/>
      <c r="O1185" s="12"/>
      <c r="P1185" s="12"/>
      <c r="Q1185" s="12"/>
      <c r="R1185" s="12"/>
      <c r="S1185" s="12"/>
      <c r="U1185" s="3"/>
      <c r="V1185" s="3"/>
    </row>
    <row r="1186" spans="1:22" x14ac:dyDescent="0.3">
      <c r="A1186" s="81"/>
      <c r="O1186" s="12"/>
      <c r="P1186" s="12"/>
      <c r="Q1186" s="12"/>
      <c r="R1186" s="12"/>
      <c r="S1186" s="12"/>
      <c r="U1186" s="3"/>
      <c r="V1186" s="3"/>
    </row>
    <row r="1187" spans="1:22" x14ac:dyDescent="0.3">
      <c r="A1187" s="81"/>
      <c r="O1187" s="12"/>
      <c r="P1187" s="12"/>
      <c r="Q1187" s="12"/>
      <c r="R1187" s="12"/>
      <c r="S1187" s="12"/>
      <c r="U1187" s="3"/>
      <c r="V1187" s="3"/>
    </row>
    <row r="1188" spans="1:22" x14ac:dyDescent="0.3">
      <c r="A1188" s="81"/>
      <c r="O1188" s="12"/>
      <c r="P1188" s="12"/>
      <c r="Q1188" s="12"/>
      <c r="R1188" s="12"/>
      <c r="S1188" s="12"/>
      <c r="U1188" s="3"/>
      <c r="V1188" s="3"/>
    </row>
    <row r="1189" spans="1:22" x14ac:dyDescent="0.3">
      <c r="A1189" s="81"/>
      <c r="O1189" s="12"/>
      <c r="P1189" s="12"/>
      <c r="Q1189" s="12"/>
      <c r="R1189" s="12"/>
      <c r="S1189" s="12"/>
      <c r="U1189" s="3"/>
      <c r="V1189" s="3"/>
    </row>
    <row r="1190" spans="1:22" x14ac:dyDescent="0.3">
      <c r="A1190" s="81"/>
      <c r="O1190" s="12"/>
      <c r="P1190" s="12"/>
      <c r="Q1190" s="12"/>
      <c r="R1190" s="12"/>
      <c r="S1190" s="12"/>
      <c r="U1190" s="3"/>
      <c r="V1190" s="3"/>
    </row>
    <row r="1191" spans="1:22" x14ac:dyDescent="0.3">
      <c r="A1191" s="81"/>
      <c r="O1191" s="12"/>
      <c r="P1191" s="12"/>
      <c r="Q1191" s="12"/>
      <c r="R1191" s="12"/>
      <c r="S1191" s="12"/>
      <c r="U1191" s="3"/>
      <c r="V1191" s="3"/>
    </row>
    <row r="1192" spans="1:22" x14ac:dyDescent="0.3">
      <c r="A1192" s="81"/>
      <c r="O1192" s="12"/>
      <c r="P1192" s="12"/>
      <c r="Q1192" s="12"/>
      <c r="R1192" s="12"/>
      <c r="S1192" s="12"/>
      <c r="U1192" s="3"/>
      <c r="V1192" s="3"/>
    </row>
    <row r="1193" spans="1:22" x14ac:dyDescent="0.3">
      <c r="A1193" s="81"/>
      <c r="O1193" s="12"/>
      <c r="P1193" s="12"/>
      <c r="Q1193" s="12"/>
      <c r="R1193" s="12"/>
      <c r="S1193" s="12"/>
      <c r="U1193" s="3"/>
      <c r="V1193" s="3"/>
    </row>
    <row r="1194" spans="1:22" x14ac:dyDescent="0.3">
      <c r="A1194" s="81"/>
      <c r="O1194" s="12"/>
      <c r="P1194" s="12"/>
      <c r="Q1194" s="12"/>
      <c r="R1194" s="12"/>
      <c r="S1194" s="12"/>
      <c r="U1194" s="3"/>
      <c r="V1194" s="3"/>
    </row>
    <row r="1195" spans="1:22" x14ac:dyDescent="0.3">
      <c r="A1195" s="81"/>
      <c r="O1195" s="12"/>
      <c r="P1195" s="12"/>
      <c r="Q1195" s="12"/>
      <c r="R1195" s="12"/>
      <c r="S1195" s="12"/>
      <c r="U1195" s="3"/>
      <c r="V1195" s="3"/>
    </row>
    <row r="1196" spans="1:22" x14ac:dyDescent="0.3">
      <c r="A1196" s="81"/>
      <c r="O1196" s="12"/>
      <c r="P1196" s="12"/>
      <c r="Q1196" s="12"/>
      <c r="R1196" s="12"/>
      <c r="S1196" s="12"/>
      <c r="U1196" s="3"/>
      <c r="V1196" s="3"/>
    </row>
    <row r="1197" spans="1:22" x14ac:dyDescent="0.3">
      <c r="A1197" s="81"/>
      <c r="O1197" s="12"/>
      <c r="P1197" s="12"/>
      <c r="Q1197" s="12"/>
      <c r="R1197" s="12"/>
      <c r="S1197" s="12"/>
      <c r="U1197" s="3"/>
      <c r="V1197" s="3"/>
    </row>
    <row r="1198" spans="1:22" x14ac:dyDescent="0.3">
      <c r="A1198" s="81"/>
      <c r="O1198" s="12"/>
      <c r="P1198" s="12"/>
      <c r="Q1198" s="12"/>
      <c r="R1198" s="12"/>
      <c r="S1198" s="12"/>
      <c r="U1198" s="3"/>
      <c r="V1198" s="3"/>
    </row>
    <row r="1199" spans="1:22" x14ac:dyDescent="0.3">
      <c r="A1199" s="81"/>
      <c r="O1199" s="12"/>
      <c r="P1199" s="12"/>
      <c r="Q1199" s="12"/>
      <c r="R1199" s="12"/>
      <c r="S1199" s="12"/>
      <c r="U1199" s="3"/>
      <c r="V1199" s="3"/>
    </row>
    <row r="1200" spans="1:22" x14ac:dyDescent="0.3">
      <c r="A1200" s="81"/>
      <c r="O1200" s="12"/>
      <c r="P1200" s="12"/>
      <c r="Q1200" s="12"/>
      <c r="R1200" s="12"/>
      <c r="S1200" s="12"/>
      <c r="U1200" s="3"/>
      <c r="V1200" s="3"/>
    </row>
    <row r="1201" spans="1:22" x14ac:dyDescent="0.3">
      <c r="A1201" s="81"/>
      <c r="O1201" s="12"/>
      <c r="P1201" s="12"/>
      <c r="Q1201" s="12"/>
      <c r="R1201" s="12"/>
      <c r="S1201" s="12"/>
      <c r="U1201" s="3"/>
      <c r="V1201" s="3"/>
    </row>
    <row r="1202" spans="1:22" x14ac:dyDescent="0.3">
      <c r="A1202" s="81"/>
      <c r="O1202" s="12"/>
      <c r="P1202" s="12"/>
      <c r="Q1202" s="12"/>
      <c r="R1202" s="12"/>
      <c r="S1202" s="12"/>
      <c r="U1202" s="3"/>
      <c r="V1202" s="3"/>
    </row>
    <row r="1203" spans="1:22" x14ac:dyDescent="0.3">
      <c r="A1203" s="81"/>
      <c r="O1203" s="12"/>
      <c r="P1203" s="12"/>
      <c r="Q1203" s="12"/>
      <c r="R1203" s="12"/>
      <c r="S1203" s="12"/>
      <c r="U1203" s="3"/>
      <c r="V1203" s="3"/>
    </row>
    <row r="1204" spans="1:22" x14ac:dyDescent="0.3">
      <c r="A1204" s="81"/>
      <c r="O1204" s="12"/>
      <c r="P1204" s="12"/>
      <c r="Q1204" s="12"/>
      <c r="R1204" s="12"/>
      <c r="S1204" s="12"/>
      <c r="U1204" s="3"/>
      <c r="V1204" s="3"/>
    </row>
    <row r="1205" spans="1:22" x14ac:dyDescent="0.3">
      <c r="A1205" s="81"/>
      <c r="O1205" s="12"/>
      <c r="P1205" s="12"/>
      <c r="Q1205" s="12"/>
      <c r="R1205" s="12"/>
      <c r="S1205" s="12"/>
      <c r="U1205" s="3"/>
      <c r="V1205" s="3"/>
    </row>
    <row r="1206" spans="1:22" x14ac:dyDescent="0.3">
      <c r="A1206" s="81"/>
      <c r="O1206" s="12"/>
      <c r="P1206" s="12"/>
      <c r="Q1206" s="12"/>
      <c r="R1206" s="12"/>
      <c r="S1206" s="12"/>
      <c r="U1206" s="3"/>
      <c r="V1206" s="3"/>
    </row>
    <row r="1207" spans="1:22" x14ac:dyDescent="0.3">
      <c r="A1207" s="81"/>
      <c r="O1207" s="12"/>
      <c r="P1207" s="12"/>
      <c r="Q1207" s="12"/>
      <c r="R1207" s="12"/>
      <c r="S1207" s="12"/>
      <c r="U1207" s="3"/>
      <c r="V1207" s="3"/>
    </row>
    <row r="1208" spans="1:22" x14ac:dyDescent="0.3">
      <c r="A1208" s="81"/>
      <c r="O1208" s="12"/>
      <c r="P1208" s="12"/>
      <c r="Q1208" s="12"/>
      <c r="R1208" s="12"/>
      <c r="S1208" s="12"/>
      <c r="U1208" s="3"/>
      <c r="V1208" s="3"/>
    </row>
    <row r="1209" spans="1:22" x14ac:dyDescent="0.3">
      <c r="A1209" s="81"/>
      <c r="O1209" s="12"/>
      <c r="P1209" s="12"/>
      <c r="Q1209" s="12"/>
      <c r="R1209" s="12"/>
      <c r="S1209" s="12"/>
      <c r="U1209" s="3"/>
      <c r="V1209" s="3"/>
    </row>
    <row r="1210" spans="1:22" x14ac:dyDescent="0.3">
      <c r="A1210" s="81"/>
      <c r="O1210" s="12"/>
      <c r="P1210" s="12"/>
      <c r="Q1210" s="12"/>
      <c r="R1210" s="12"/>
      <c r="S1210" s="12"/>
      <c r="U1210" s="3"/>
      <c r="V1210" s="3"/>
    </row>
    <row r="1211" spans="1:22" x14ac:dyDescent="0.3">
      <c r="A1211" s="81"/>
      <c r="O1211" s="12"/>
      <c r="P1211" s="12"/>
      <c r="Q1211" s="12"/>
      <c r="R1211" s="12"/>
      <c r="S1211" s="12"/>
      <c r="U1211" s="3"/>
      <c r="V1211" s="3"/>
    </row>
    <row r="1212" spans="1:22" x14ac:dyDescent="0.3">
      <c r="A1212" s="81"/>
      <c r="O1212" s="12"/>
      <c r="P1212" s="12"/>
      <c r="Q1212" s="12"/>
      <c r="R1212" s="12"/>
      <c r="S1212" s="12"/>
      <c r="U1212" s="3"/>
      <c r="V1212" s="3"/>
    </row>
    <row r="1213" spans="1:22" x14ac:dyDescent="0.3">
      <c r="A1213" s="81"/>
      <c r="O1213" s="12"/>
      <c r="P1213" s="12"/>
      <c r="Q1213" s="12"/>
      <c r="R1213" s="12"/>
      <c r="S1213" s="12"/>
      <c r="U1213" s="3"/>
      <c r="V1213" s="3"/>
    </row>
    <row r="1214" spans="1:22" x14ac:dyDescent="0.3">
      <c r="A1214" s="81"/>
      <c r="O1214" s="12"/>
      <c r="P1214" s="12"/>
      <c r="Q1214" s="12"/>
      <c r="R1214" s="12"/>
      <c r="S1214" s="12"/>
      <c r="U1214" s="3"/>
      <c r="V1214" s="3"/>
    </row>
    <row r="1215" spans="1:22" x14ac:dyDescent="0.3">
      <c r="A1215" s="81"/>
      <c r="O1215" s="12"/>
      <c r="P1215" s="12"/>
      <c r="Q1215" s="12"/>
      <c r="R1215" s="12"/>
      <c r="S1215" s="12"/>
      <c r="U1215" s="3"/>
      <c r="V1215" s="3"/>
    </row>
    <row r="1216" spans="1:22" x14ac:dyDescent="0.3">
      <c r="A1216" s="81"/>
      <c r="O1216" s="12"/>
      <c r="P1216" s="12"/>
      <c r="Q1216" s="12"/>
      <c r="R1216" s="12"/>
      <c r="S1216" s="12"/>
      <c r="U1216" s="3"/>
      <c r="V1216" s="3"/>
    </row>
    <row r="1217" spans="1:22" x14ac:dyDescent="0.3">
      <c r="A1217" s="81"/>
      <c r="O1217" s="12"/>
      <c r="P1217" s="12"/>
      <c r="Q1217" s="12"/>
      <c r="R1217" s="12"/>
      <c r="S1217" s="12"/>
      <c r="U1217" s="3"/>
      <c r="V1217" s="3"/>
    </row>
    <row r="1218" spans="1:22" x14ac:dyDescent="0.3">
      <c r="A1218" s="81"/>
      <c r="O1218" s="12"/>
      <c r="P1218" s="12"/>
      <c r="Q1218" s="12"/>
      <c r="R1218" s="12"/>
      <c r="S1218" s="12"/>
      <c r="U1218" s="3"/>
      <c r="V1218" s="3"/>
    </row>
    <row r="1219" spans="1:22" x14ac:dyDescent="0.3">
      <c r="A1219" s="81"/>
      <c r="O1219" s="12"/>
      <c r="P1219" s="12"/>
      <c r="Q1219" s="12"/>
      <c r="R1219" s="12"/>
      <c r="S1219" s="12"/>
      <c r="U1219" s="3"/>
      <c r="V1219" s="3"/>
    </row>
    <row r="1220" spans="1:22" x14ac:dyDescent="0.3">
      <c r="A1220" s="81"/>
      <c r="O1220" s="12"/>
      <c r="P1220" s="12"/>
      <c r="Q1220" s="12"/>
      <c r="R1220" s="12"/>
      <c r="S1220" s="12"/>
      <c r="U1220" s="3"/>
      <c r="V1220" s="3"/>
    </row>
    <row r="1221" spans="1:22" x14ac:dyDescent="0.3">
      <c r="A1221" s="81"/>
      <c r="O1221" s="12"/>
      <c r="P1221" s="12"/>
      <c r="Q1221" s="12"/>
      <c r="R1221" s="12"/>
      <c r="S1221" s="12"/>
      <c r="U1221" s="3"/>
      <c r="V1221" s="3"/>
    </row>
    <row r="1222" spans="1:22" x14ac:dyDescent="0.3">
      <c r="A1222" s="81"/>
      <c r="O1222" s="12"/>
      <c r="P1222" s="12"/>
      <c r="Q1222" s="12"/>
      <c r="R1222" s="12"/>
      <c r="S1222" s="12"/>
      <c r="U1222" s="3"/>
      <c r="V1222" s="3"/>
    </row>
    <row r="1223" spans="1:22" x14ac:dyDescent="0.3">
      <c r="A1223" s="81"/>
      <c r="O1223" s="12"/>
      <c r="P1223" s="12"/>
      <c r="Q1223" s="12"/>
      <c r="R1223" s="12"/>
      <c r="S1223" s="12"/>
      <c r="U1223" s="3"/>
      <c r="V1223" s="3"/>
    </row>
    <row r="1224" spans="1:22" x14ac:dyDescent="0.3">
      <c r="A1224" s="81"/>
      <c r="O1224" s="12"/>
      <c r="P1224" s="12"/>
      <c r="Q1224" s="12"/>
      <c r="R1224" s="12"/>
      <c r="S1224" s="12"/>
      <c r="U1224" s="3"/>
      <c r="V1224" s="3"/>
    </row>
    <row r="1225" spans="1:22" x14ac:dyDescent="0.3">
      <c r="A1225" s="81"/>
      <c r="O1225" s="12"/>
      <c r="P1225" s="12"/>
      <c r="Q1225" s="12"/>
      <c r="R1225" s="12"/>
      <c r="S1225" s="12"/>
      <c r="U1225" s="3"/>
      <c r="V1225" s="3"/>
    </row>
    <row r="1226" spans="1:22" x14ac:dyDescent="0.3">
      <c r="A1226" s="81"/>
      <c r="O1226" s="12"/>
      <c r="P1226" s="12"/>
      <c r="Q1226" s="12"/>
      <c r="R1226" s="12"/>
      <c r="S1226" s="12"/>
      <c r="U1226" s="3"/>
      <c r="V1226" s="3"/>
    </row>
    <row r="1227" spans="1:22" x14ac:dyDescent="0.3">
      <c r="A1227" s="81"/>
      <c r="O1227" s="12"/>
      <c r="P1227" s="12"/>
      <c r="Q1227" s="12"/>
      <c r="R1227" s="12"/>
      <c r="S1227" s="12"/>
      <c r="U1227" s="3"/>
      <c r="V1227" s="3"/>
    </row>
    <row r="1228" spans="1:22" x14ac:dyDescent="0.3">
      <c r="A1228" s="81"/>
      <c r="O1228" s="12"/>
      <c r="P1228" s="12"/>
      <c r="Q1228" s="12"/>
      <c r="R1228" s="12"/>
      <c r="S1228" s="12"/>
      <c r="U1228" s="3"/>
      <c r="V1228" s="3"/>
    </row>
    <row r="1229" spans="1:22" x14ac:dyDescent="0.3">
      <c r="A1229" s="81"/>
      <c r="O1229" s="12"/>
      <c r="P1229" s="12"/>
      <c r="Q1229" s="12"/>
      <c r="R1229" s="12"/>
      <c r="S1229" s="12"/>
      <c r="U1229" s="3"/>
      <c r="V1229" s="3"/>
    </row>
    <row r="1230" spans="1:22" x14ac:dyDescent="0.3">
      <c r="A1230" s="81"/>
      <c r="O1230" s="12"/>
      <c r="P1230" s="12"/>
      <c r="Q1230" s="12"/>
      <c r="R1230" s="12"/>
      <c r="S1230" s="12"/>
      <c r="U1230" s="3"/>
      <c r="V1230" s="3"/>
    </row>
    <row r="1231" spans="1:22" x14ac:dyDescent="0.3">
      <c r="A1231" s="81"/>
      <c r="O1231" s="12"/>
      <c r="P1231" s="12"/>
      <c r="Q1231" s="12"/>
      <c r="R1231" s="12"/>
      <c r="S1231" s="12"/>
      <c r="U1231" s="3"/>
      <c r="V1231" s="3"/>
    </row>
    <row r="1232" spans="1:22" x14ac:dyDescent="0.3">
      <c r="A1232" s="81"/>
      <c r="O1232" s="12"/>
      <c r="P1232" s="12"/>
      <c r="Q1232" s="12"/>
      <c r="R1232" s="12"/>
      <c r="S1232" s="12"/>
      <c r="U1232" s="3"/>
      <c r="V1232" s="3"/>
    </row>
    <row r="1233" spans="1:22" x14ac:dyDescent="0.3">
      <c r="A1233" s="81"/>
      <c r="O1233" s="12"/>
      <c r="P1233" s="12"/>
      <c r="Q1233" s="12"/>
      <c r="R1233" s="12"/>
      <c r="S1233" s="12"/>
      <c r="U1233" s="3"/>
      <c r="V1233" s="3"/>
    </row>
    <row r="1234" spans="1:22" x14ac:dyDescent="0.3">
      <c r="A1234" s="81"/>
      <c r="O1234" s="12"/>
      <c r="P1234" s="12"/>
      <c r="Q1234" s="12"/>
      <c r="R1234" s="12"/>
      <c r="S1234" s="12"/>
      <c r="U1234" s="3"/>
      <c r="V1234" s="3"/>
    </row>
    <row r="1235" spans="1:22" x14ac:dyDescent="0.3">
      <c r="A1235" s="81"/>
      <c r="O1235" s="12"/>
      <c r="P1235" s="12"/>
      <c r="Q1235" s="12"/>
      <c r="R1235" s="12"/>
      <c r="S1235" s="12"/>
      <c r="U1235" s="3"/>
      <c r="V1235" s="3"/>
    </row>
    <row r="1236" spans="1:22" x14ac:dyDescent="0.3">
      <c r="A1236" s="81"/>
      <c r="O1236" s="12"/>
      <c r="P1236" s="12"/>
      <c r="Q1236" s="12"/>
      <c r="R1236" s="12"/>
      <c r="S1236" s="12"/>
      <c r="U1236" s="3"/>
      <c r="V1236" s="3"/>
    </row>
    <row r="1237" spans="1:22" x14ac:dyDescent="0.3">
      <c r="A1237" s="81"/>
      <c r="O1237" s="12"/>
      <c r="P1237" s="12"/>
      <c r="Q1237" s="12"/>
      <c r="R1237" s="12"/>
      <c r="S1237" s="12"/>
      <c r="U1237" s="3"/>
      <c r="V1237" s="3"/>
    </row>
    <row r="1238" spans="1:22" x14ac:dyDescent="0.3">
      <c r="A1238" s="81"/>
      <c r="O1238" s="12"/>
      <c r="P1238" s="12"/>
      <c r="Q1238" s="12"/>
      <c r="R1238" s="12"/>
      <c r="S1238" s="12"/>
      <c r="U1238" s="3"/>
      <c r="V1238" s="3"/>
    </row>
    <row r="1239" spans="1:22" x14ac:dyDescent="0.3">
      <c r="A1239" s="81"/>
      <c r="O1239" s="12"/>
      <c r="P1239" s="12"/>
      <c r="Q1239" s="12"/>
      <c r="R1239" s="12"/>
      <c r="S1239" s="12"/>
      <c r="U1239" s="3"/>
      <c r="V1239" s="3"/>
    </row>
    <row r="1240" spans="1:22" x14ac:dyDescent="0.3">
      <c r="A1240" s="81"/>
      <c r="O1240" s="12"/>
      <c r="P1240" s="12"/>
      <c r="Q1240" s="12"/>
      <c r="R1240" s="12"/>
      <c r="S1240" s="12"/>
      <c r="U1240" s="3"/>
      <c r="V1240" s="3"/>
    </row>
    <row r="1241" spans="1:22" x14ac:dyDescent="0.3">
      <c r="A1241" s="81"/>
      <c r="O1241" s="12"/>
      <c r="P1241" s="12"/>
      <c r="Q1241" s="12"/>
      <c r="R1241" s="12"/>
      <c r="S1241" s="12"/>
      <c r="U1241" s="3"/>
      <c r="V1241" s="3"/>
    </row>
    <row r="1242" spans="1:22" x14ac:dyDescent="0.3">
      <c r="A1242" s="81"/>
      <c r="O1242" s="12"/>
      <c r="P1242" s="12"/>
      <c r="Q1242" s="12"/>
      <c r="R1242" s="12"/>
      <c r="S1242" s="12"/>
      <c r="U1242" s="3"/>
      <c r="V1242" s="3"/>
    </row>
    <row r="1243" spans="1:22" x14ac:dyDescent="0.3">
      <c r="A1243" s="81"/>
      <c r="O1243" s="12"/>
      <c r="P1243" s="12"/>
      <c r="Q1243" s="12"/>
      <c r="R1243" s="12"/>
      <c r="S1243" s="12"/>
      <c r="U1243" s="3"/>
      <c r="V1243" s="3"/>
    </row>
    <row r="1244" spans="1:22" x14ac:dyDescent="0.3">
      <c r="A1244" s="81"/>
      <c r="O1244" s="12"/>
      <c r="P1244" s="12"/>
      <c r="Q1244" s="12"/>
      <c r="R1244" s="12"/>
      <c r="S1244" s="12"/>
      <c r="U1244" s="3"/>
      <c r="V1244" s="3"/>
    </row>
    <row r="1245" spans="1:22" x14ac:dyDescent="0.3">
      <c r="A1245" s="81"/>
      <c r="O1245" s="12"/>
      <c r="P1245" s="12"/>
      <c r="Q1245" s="12"/>
      <c r="R1245" s="12"/>
      <c r="S1245" s="12"/>
      <c r="U1245" s="3"/>
      <c r="V1245" s="3"/>
    </row>
    <row r="1246" spans="1:22" x14ac:dyDescent="0.3">
      <c r="A1246" s="81"/>
      <c r="O1246" s="12"/>
      <c r="P1246" s="12"/>
      <c r="Q1246" s="12"/>
      <c r="R1246" s="12"/>
      <c r="S1246" s="12"/>
      <c r="U1246" s="3"/>
      <c r="V1246" s="3"/>
    </row>
    <row r="1247" spans="1:22" x14ac:dyDescent="0.3">
      <c r="A1247" s="81"/>
      <c r="O1247" s="12"/>
      <c r="P1247" s="12"/>
      <c r="Q1247" s="12"/>
      <c r="R1247" s="12"/>
      <c r="S1247" s="12"/>
      <c r="U1247" s="3"/>
      <c r="V1247" s="3"/>
    </row>
    <row r="1248" spans="1:22" x14ac:dyDescent="0.3">
      <c r="A1248" s="81"/>
      <c r="O1248" s="12"/>
      <c r="P1248" s="12"/>
      <c r="Q1248" s="12"/>
      <c r="R1248" s="12"/>
      <c r="S1248" s="12"/>
      <c r="U1248" s="3"/>
      <c r="V1248" s="3"/>
    </row>
    <row r="1249" spans="1:22" x14ac:dyDescent="0.3">
      <c r="A1249" s="81"/>
      <c r="O1249" s="12"/>
      <c r="P1249" s="12"/>
      <c r="Q1249" s="12"/>
      <c r="R1249" s="12"/>
      <c r="S1249" s="12"/>
      <c r="U1249" s="3"/>
      <c r="V1249" s="3"/>
    </row>
    <row r="1250" spans="1:22" x14ac:dyDescent="0.3">
      <c r="A1250" s="81"/>
      <c r="O1250" s="12"/>
      <c r="P1250" s="12"/>
      <c r="Q1250" s="12"/>
      <c r="R1250" s="12"/>
      <c r="S1250" s="12"/>
      <c r="U1250" s="3"/>
      <c r="V1250" s="3"/>
    </row>
    <row r="1251" spans="1:22" x14ac:dyDescent="0.3">
      <c r="A1251" s="81"/>
      <c r="O1251" s="12"/>
      <c r="P1251" s="12"/>
      <c r="Q1251" s="12"/>
      <c r="R1251" s="12"/>
      <c r="S1251" s="12"/>
      <c r="U1251" s="3"/>
      <c r="V1251" s="3"/>
    </row>
    <row r="1252" spans="1:22" x14ac:dyDescent="0.3">
      <c r="A1252" s="81"/>
      <c r="O1252" s="12"/>
      <c r="P1252" s="12"/>
      <c r="Q1252" s="12"/>
      <c r="R1252" s="12"/>
      <c r="S1252" s="12"/>
      <c r="U1252" s="3"/>
      <c r="V1252" s="3"/>
    </row>
    <row r="1253" spans="1:22" x14ac:dyDescent="0.3">
      <c r="A1253" s="81"/>
      <c r="O1253" s="12"/>
      <c r="P1253" s="12"/>
      <c r="Q1253" s="12"/>
      <c r="R1253" s="12"/>
      <c r="S1253" s="12"/>
      <c r="U1253" s="3"/>
      <c r="V1253" s="3"/>
    </row>
    <row r="1254" spans="1:22" x14ac:dyDescent="0.3">
      <c r="A1254" s="81"/>
      <c r="O1254" s="12"/>
      <c r="P1254" s="12"/>
      <c r="Q1254" s="12"/>
      <c r="R1254" s="12"/>
      <c r="S1254" s="12"/>
      <c r="U1254" s="3"/>
      <c r="V1254" s="3"/>
    </row>
    <row r="1255" spans="1:22" x14ac:dyDescent="0.3">
      <c r="A1255" s="81"/>
      <c r="O1255" s="12"/>
      <c r="P1255" s="12"/>
      <c r="Q1255" s="12"/>
      <c r="R1255" s="12"/>
      <c r="S1255" s="12"/>
      <c r="U1255" s="3"/>
      <c r="V1255" s="3"/>
    </row>
    <row r="1256" spans="1:22" x14ac:dyDescent="0.3">
      <c r="A1256" s="81"/>
      <c r="O1256" s="12"/>
      <c r="P1256" s="12"/>
      <c r="Q1256" s="12"/>
      <c r="R1256" s="12"/>
      <c r="S1256" s="12"/>
      <c r="U1256" s="3"/>
      <c r="V1256" s="3"/>
    </row>
    <row r="1257" spans="1:22" x14ac:dyDescent="0.3">
      <c r="A1257" s="81"/>
      <c r="O1257" s="12"/>
      <c r="P1257" s="12"/>
      <c r="Q1257" s="12"/>
      <c r="R1257" s="12"/>
      <c r="S1257" s="12"/>
      <c r="U1257" s="3"/>
      <c r="V1257" s="3"/>
    </row>
    <row r="1258" spans="1:22" x14ac:dyDescent="0.3">
      <c r="A1258" s="81"/>
      <c r="O1258" s="12"/>
      <c r="P1258" s="12"/>
      <c r="Q1258" s="12"/>
      <c r="R1258" s="12"/>
      <c r="S1258" s="12"/>
      <c r="U1258" s="3"/>
      <c r="V1258" s="3"/>
    </row>
    <row r="1259" spans="1:22" x14ac:dyDescent="0.3">
      <c r="A1259" s="81"/>
      <c r="O1259" s="12"/>
      <c r="P1259" s="12"/>
      <c r="Q1259" s="12"/>
      <c r="R1259" s="12"/>
      <c r="S1259" s="12"/>
      <c r="U1259" s="3"/>
      <c r="V1259" s="3"/>
    </row>
    <row r="1260" spans="1:22" x14ac:dyDescent="0.3">
      <c r="A1260" s="81"/>
      <c r="O1260" s="12"/>
      <c r="P1260" s="12"/>
      <c r="Q1260" s="12"/>
      <c r="R1260" s="12"/>
      <c r="S1260" s="12"/>
      <c r="U1260" s="3"/>
      <c r="V1260" s="3"/>
    </row>
    <row r="1261" spans="1:22" x14ac:dyDescent="0.3">
      <c r="A1261" s="81"/>
      <c r="O1261" s="12"/>
      <c r="P1261" s="12"/>
      <c r="Q1261" s="12"/>
      <c r="R1261" s="12"/>
      <c r="S1261" s="12"/>
      <c r="U1261" s="3"/>
      <c r="V1261" s="3"/>
    </row>
    <row r="1262" spans="1:22" x14ac:dyDescent="0.3">
      <c r="A1262" s="81"/>
      <c r="O1262" s="12"/>
      <c r="P1262" s="12"/>
      <c r="Q1262" s="12"/>
      <c r="R1262" s="12"/>
      <c r="S1262" s="12"/>
      <c r="U1262" s="3"/>
      <c r="V1262" s="3"/>
    </row>
    <row r="1263" spans="1:22" x14ac:dyDescent="0.3">
      <c r="A1263" s="81"/>
      <c r="O1263" s="12"/>
      <c r="P1263" s="12"/>
      <c r="Q1263" s="12"/>
      <c r="R1263" s="12"/>
      <c r="S1263" s="12"/>
      <c r="U1263" s="3"/>
      <c r="V1263" s="3"/>
    </row>
    <row r="1264" spans="1:22" x14ac:dyDescent="0.3">
      <c r="A1264" s="81"/>
      <c r="O1264" s="12"/>
      <c r="P1264" s="12"/>
      <c r="Q1264" s="12"/>
      <c r="R1264" s="12"/>
      <c r="S1264" s="12"/>
      <c r="U1264" s="3"/>
      <c r="V1264" s="3"/>
    </row>
    <row r="1265" spans="1:22" x14ac:dyDescent="0.3">
      <c r="A1265" s="81"/>
      <c r="O1265" s="12"/>
      <c r="P1265" s="12"/>
      <c r="Q1265" s="12"/>
      <c r="R1265" s="12"/>
      <c r="S1265" s="12"/>
      <c r="U1265" s="3"/>
      <c r="V1265" s="3"/>
    </row>
    <row r="1266" spans="1:22" x14ac:dyDescent="0.3">
      <c r="A1266" s="81"/>
      <c r="O1266" s="12"/>
      <c r="P1266" s="12"/>
      <c r="Q1266" s="12"/>
      <c r="R1266" s="12"/>
      <c r="S1266" s="12"/>
      <c r="U1266" s="3"/>
      <c r="V1266" s="3"/>
    </row>
    <row r="1267" spans="1:22" x14ac:dyDescent="0.3">
      <c r="A1267" s="81"/>
      <c r="O1267" s="12"/>
      <c r="P1267" s="12"/>
      <c r="Q1267" s="12"/>
      <c r="R1267" s="12"/>
      <c r="S1267" s="12"/>
      <c r="U1267" s="3"/>
      <c r="V1267" s="3"/>
    </row>
    <row r="1268" spans="1:22" x14ac:dyDescent="0.3">
      <c r="A1268" s="81"/>
      <c r="O1268" s="12"/>
      <c r="P1268" s="12"/>
      <c r="Q1268" s="12"/>
      <c r="R1268" s="12"/>
      <c r="S1268" s="12"/>
      <c r="U1268" s="3"/>
      <c r="V1268" s="3"/>
    </row>
    <row r="1269" spans="1:22" x14ac:dyDescent="0.3">
      <c r="A1269" s="81"/>
      <c r="O1269" s="12"/>
      <c r="P1269" s="12"/>
      <c r="Q1269" s="12"/>
      <c r="R1269" s="12"/>
      <c r="S1269" s="12"/>
      <c r="U1269" s="3"/>
      <c r="V1269" s="3"/>
    </row>
    <row r="1270" spans="1:22" x14ac:dyDescent="0.3">
      <c r="A1270" s="81"/>
      <c r="O1270" s="12"/>
      <c r="P1270" s="12"/>
      <c r="Q1270" s="12"/>
      <c r="R1270" s="12"/>
      <c r="S1270" s="12"/>
      <c r="U1270" s="3"/>
      <c r="V1270" s="3"/>
    </row>
    <row r="1271" spans="1:22" x14ac:dyDescent="0.3">
      <c r="A1271" s="81"/>
      <c r="O1271" s="12"/>
      <c r="P1271" s="12"/>
      <c r="Q1271" s="12"/>
      <c r="R1271" s="12"/>
      <c r="S1271" s="12"/>
      <c r="U1271" s="3"/>
      <c r="V1271" s="3"/>
    </row>
    <row r="1272" spans="1:22" x14ac:dyDescent="0.3">
      <c r="A1272" s="81"/>
      <c r="O1272" s="12"/>
      <c r="P1272" s="12"/>
      <c r="Q1272" s="12"/>
      <c r="R1272" s="12"/>
      <c r="S1272" s="12"/>
      <c r="U1272" s="3"/>
      <c r="V1272" s="3"/>
    </row>
    <row r="1273" spans="1:22" x14ac:dyDescent="0.3">
      <c r="A1273" s="81"/>
      <c r="O1273" s="12"/>
      <c r="P1273" s="12"/>
      <c r="Q1273" s="12"/>
      <c r="R1273" s="12"/>
      <c r="S1273" s="12"/>
      <c r="U1273" s="3"/>
      <c r="V1273" s="3"/>
    </row>
    <row r="1274" spans="1:22" x14ac:dyDescent="0.3">
      <c r="A1274" s="81"/>
      <c r="O1274" s="12"/>
      <c r="P1274" s="12"/>
      <c r="Q1274" s="12"/>
      <c r="R1274" s="12"/>
      <c r="S1274" s="12"/>
      <c r="U1274" s="3"/>
      <c r="V1274" s="3"/>
    </row>
    <row r="1275" spans="1:22" x14ac:dyDescent="0.3">
      <c r="A1275" s="81"/>
      <c r="O1275" s="12"/>
      <c r="P1275" s="12"/>
      <c r="Q1275" s="12"/>
      <c r="R1275" s="12"/>
      <c r="S1275" s="12"/>
      <c r="U1275" s="3"/>
      <c r="V1275" s="3"/>
    </row>
    <row r="1276" spans="1:22" x14ac:dyDescent="0.3">
      <c r="A1276" s="81"/>
      <c r="O1276" s="12"/>
      <c r="P1276" s="12"/>
      <c r="Q1276" s="12"/>
      <c r="R1276" s="12"/>
      <c r="S1276" s="12"/>
      <c r="U1276" s="3"/>
      <c r="V1276" s="3"/>
    </row>
    <row r="1277" spans="1:22" x14ac:dyDescent="0.3">
      <c r="A1277" s="81"/>
      <c r="O1277" s="12"/>
      <c r="P1277" s="12"/>
      <c r="Q1277" s="12"/>
      <c r="R1277" s="12"/>
      <c r="S1277" s="12"/>
      <c r="U1277" s="3"/>
      <c r="V1277" s="3"/>
    </row>
    <row r="1278" spans="1:22" x14ac:dyDescent="0.3">
      <c r="A1278" s="81"/>
      <c r="O1278" s="12"/>
      <c r="P1278" s="12"/>
      <c r="Q1278" s="12"/>
      <c r="R1278" s="12"/>
      <c r="S1278" s="12"/>
      <c r="U1278" s="3"/>
      <c r="V1278" s="3"/>
    </row>
    <row r="1279" spans="1:22" x14ac:dyDescent="0.3">
      <c r="A1279" s="81"/>
      <c r="O1279" s="12"/>
      <c r="P1279" s="12"/>
      <c r="Q1279" s="12"/>
      <c r="R1279" s="12"/>
      <c r="S1279" s="12"/>
      <c r="U1279" s="3"/>
      <c r="V1279" s="3"/>
    </row>
    <row r="1280" spans="1:22" x14ac:dyDescent="0.3">
      <c r="A1280" s="81"/>
      <c r="O1280" s="12"/>
      <c r="P1280" s="12"/>
      <c r="Q1280" s="12"/>
      <c r="R1280" s="12"/>
      <c r="S1280" s="12"/>
      <c r="U1280" s="3"/>
      <c r="V1280" s="3"/>
    </row>
    <row r="1281" spans="1:22" x14ac:dyDescent="0.3">
      <c r="A1281" s="81"/>
      <c r="O1281" s="12"/>
      <c r="P1281" s="12"/>
      <c r="Q1281" s="12"/>
      <c r="R1281" s="12"/>
      <c r="S1281" s="12"/>
      <c r="U1281" s="3"/>
      <c r="V1281" s="3"/>
    </row>
    <row r="1282" spans="1:22" x14ac:dyDescent="0.3">
      <c r="A1282" s="81"/>
      <c r="O1282" s="12"/>
      <c r="P1282" s="12"/>
      <c r="Q1282" s="12"/>
      <c r="R1282" s="12"/>
      <c r="S1282" s="12"/>
      <c r="U1282" s="3"/>
      <c r="V1282" s="3"/>
    </row>
    <row r="1283" spans="1:22" x14ac:dyDescent="0.3">
      <c r="A1283" s="81"/>
      <c r="O1283" s="12"/>
      <c r="P1283" s="12"/>
      <c r="Q1283" s="12"/>
      <c r="R1283" s="12"/>
      <c r="S1283" s="12"/>
      <c r="U1283" s="3"/>
      <c r="V1283" s="3"/>
    </row>
    <row r="1284" spans="1:22" x14ac:dyDescent="0.3">
      <c r="A1284" s="81"/>
      <c r="O1284" s="12"/>
      <c r="P1284" s="12"/>
      <c r="Q1284" s="12"/>
      <c r="R1284" s="12"/>
      <c r="S1284" s="12"/>
      <c r="U1284" s="3"/>
      <c r="V1284" s="3"/>
    </row>
    <row r="1285" spans="1:22" x14ac:dyDescent="0.3">
      <c r="A1285" s="81"/>
      <c r="O1285" s="12"/>
      <c r="P1285" s="12"/>
      <c r="Q1285" s="12"/>
      <c r="R1285" s="12"/>
      <c r="S1285" s="12"/>
      <c r="U1285" s="3"/>
      <c r="V1285" s="3"/>
    </row>
    <row r="1286" spans="1:22" x14ac:dyDescent="0.3">
      <c r="A1286" s="81"/>
      <c r="O1286" s="12"/>
      <c r="P1286" s="12"/>
      <c r="Q1286" s="12"/>
      <c r="R1286" s="12"/>
      <c r="S1286" s="12"/>
      <c r="U1286" s="3"/>
      <c r="V1286" s="3"/>
    </row>
    <row r="1287" spans="1:22" x14ac:dyDescent="0.3">
      <c r="A1287" s="81"/>
      <c r="O1287" s="12"/>
      <c r="P1287" s="12"/>
      <c r="Q1287" s="12"/>
      <c r="R1287" s="12"/>
      <c r="S1287" s="12"/>
      <c r="U1287" s="3"/>
      <c r="V1287" s="3"/>
    </row>
    <row r="1288" spans="1:22" x14ac:dyDescent="0.3">
      <c r="A1288" s="81"/>
      <c r="O1288" s="12"/>
      <c r="P1288" s="12"/>
      <c r="Q1288" s="12"/>
      <c r="R1288" s="12"/>
      <c r="S1288" s="12"/>
      <c r="U1288" s="3"/>
      <c r="V1288" s="3"/>
    </row>
    <row r="1289" spans="1:22" x14ac:dyDescent="0.3">
      <c r="A1289" s="81"/>
      <c r="O1289" s="12"/>
      <c r="P1289" s="12"/>
      <c r="Q1289" s="12"/>
      <c r="R1289" s="12"/>
      <c r="S1289" s="12"/>
      <c r="U1289" s="3"/>
      <c r="V1289" s="3"/>
    </row>
    <row r="1290" spans="1:22" x14ac:dyDescent="0.3">
      <c r="A1290" s="81"/>
      <c r="O1290" s="12"/>
      <c r="P1290" s="12"/>
      <c r="Q1290" s="12"/>
      <c r="R1290" s="12"/>
      <c r="S1290" s="12"/>
      <c r="U1290" s="3"/>
      <c r="V1290" s="3"/>
    </row>
    <row r="1291" spans="1:22" x14ac:dyDescent="0.3">
      <c r="A1291" s="81"/>
      <c r="O1291" s="12"/>
      <c r="P1291" s="12"/>
      <c r="Q1291" s="12"/>
      <c r="R1291" s="12"/>
      <c r="S1291" s="12"/>
      <c r="U1291" s="3"/>
      <c r="V1291" s="3"/>
    </row>
    <row r="1292" spans="1:22" x14ac:dyDescent="0.3">
      <c r="A1292" s="81"/>
      <c r="O1292" s="12"/>
      <c r="P1292" s="12"/>
      <c r="Q1292" s="12"/>
      <c r="R1292" s="12"/>
      <c r="S1292" s="12"/>
      <c r="U1292" s="3"/>
      <c r="V1292" s="3"/>
    </row>
    <row r="1293" spans="1:22" x14ac:dyDescent="0.3">
      <c r="A1293" s="81"/>
      <c r="O1293" s="12"/>
      <c r="P1293" s="12"/>
      <c r="Q1293" s="12"/>
      <c r="R1293" s="12"/>
      <c r="S1293" s="12"/>
      <c r="U1293" s="3"/>
      <c r="V1293" s="3"/>
    </row>
    <row r="1294" spans="1:22" x14ac:dyDescent="0.3">
      <c r="A1294" s="81"/>
      <c r="O1294" s="12"/>
      <c r="P1294" s="12"/>
      <c r="Q1294" s="12"/>
      <c r="R1294" s="12"/>
      <c r="S1294" s="12"/>
      <c r="U1294" s="3"/>
      <c r="V1294" s="3"/>
    </row>
    <row r="1295" spans="1:22" x14ac:dyDescent="0.3">
      <c r="A1295" s="81"/>
      <c r="O1295" s="12"/>
      <c r="P1295" s="12"/>
      <c r="Q1295" s="12"/>
      <c r="R1295" s="12"/>
      <c r="S1295" s="12"/>
      <c r="U1295" s="3"/>
      <c r="V1295" s="3"/>
    </row>
    <row r="1296" spans="1:22" x14ac:dyDescent="0.3">
      <c r="A1296" s="81"/>
      <c r="O1296" s="12"/>
      <c r="P1296" s="12"/>
      <c r="Q1296" s="12"/>
      <c r="R1296" s="12"/>
      <c r="S1296" s="12"/>
      <c r="U1296" s="3"/>
      <c r="V1296" s="3"/>
    </row>
    <row r="1297" spans="1:22" x14ac:dyDescent="0.3">
      <c r="A1297" s="81"/>
      <c r="O1297" s="12"/>
      <c r="P1297" s="12"/>
      <c r="Q1297" s="12"/>
      <c r="R1297" s="12"/>
      <c r="S1297" s="12"/>
      <c r="U1297" s="3"/>
      <c r="V1297" s="3"/>
    </row>
    <row r="1298" spans="1:22" x14ac:dyDescent="0.3">
      <c r="A1298" s="81"/>
      <c r="O1298" s="12"/>
      <c r="P1298" s="12"/>
      <c r="Q1298" s="12"/>
      <c r="R1298" s="12"/>
      <c r="S1298" s="12"/>
      <c r="U1298" s="3"/>
      <c r="V1298" s="3"/>
    </row>
    <row r="1299" spans="1:22" x14ac:dyDescent="0.3">
      <c r="A1299" s="81"/>
      <c r="O1299" s="12"/>
      <c r="P1299" s="12"/>
      <c r="Q1299" s="12"/>
      <c r="R1299" s="12"/>
      <c r="S1299" s="12"/>
      <c r="U1299" s="3"/>
      <c r="V1299" s="3"/>
    </row>
    <row r="1300" spans="1:22" x14ac:dyDescent="0.3">
      <c r="A1300" s="81"/>
      <c r="O1300" s="12"/>
      <c r="P1300" s="12"/>
      <c r="Q1300" s="12"/>
      <c r="R1300" s="12"/>
      <c r="S1300" s="12"/>
      <c r="U1300" s="3"/>
      <c r="V1300" s="3"/>
    </row>
    <row r="1301" spans="1:22" x14ac:dyDescent="0.3">
      <c r="A1301" s="81"/>
      <c r="O1301" s="12"/>
      <c r="P1301" s="12"/>
      <c r="Q1301" s="12"/>
      <c r="R1301" s="12"/>
      <c r="S1301" s="12"/>
      <c r="U1301" s="3"/>
      <c r="V1301" s="3"/>
    </row>
    <row r="1302" spans="1:22" x14ac:dyDescent="0.3">
      <c r="A1302" s="81"/>
      <c r="O1302" s="12"/>
      <c r="P1302" s="12"/>
      <c r="Q1302" s="12"/>
      <c r="R1302" s="12"/>
      <c r="S1302" s="12"/>
      <c r="U1302" s="3"/>
      <c r="V1302" s="3"/>
    </row>
    <row r="1303" spans="1:22" x14ac:dyDescent="0.3">
      <c r="A1303" s="81"/>
      <c r="O1303" s="12"/>
      <c r="P1303" s="12"/>
      <c r="Q1303" s="12"/>
      <c r="R1303" s="12"/>
      <c r="S1303" s="12"/>
      <c r="U1303" s="3"/>
      <c r="V1303" s="3"/>
    </row>
    <row r="1304" spans="1:22" x14ac:dyDescent="0.3">
      <c r="A1304" s="81"/>
      <c r="O1304" s="12"/>
      <c r="P1304" s="12"/>
      <c r="Q1304" s="12"/>
      <c r="R1304" s="12"/>
      <c r="S1304" s="12"/>
      <c r="U1304" s="3"/>
      <c r="V1304" s="3"/>
    </row>
    <row r="1305" spans="1:22" x14ac:dyDescent="0.3">
      <c r="A1305" s="81"/>
      <c r="O1305" s="12"/>
      <c r="P1305" s="12"/>
      <c r="Q1305" s="12"/>
      <c r="R1305" s="12"/>
      <c r="S1305" s="12"/>
      <c r="U1305" s="3"/>
      <c r="V1305" s="3"/>
    </row>
    <row r="1306" spans="1:22" x14ac:dyDescent="0.3">
      <c r="A1306" s="81"/>
      <c r="O1306" s="12"/>
      <c r="P1306" s="12"/>
      <c r="Q1306" s="12"/>
      <c r="R1306" s="12"/>
      <c r="S1306" s="12"/>
      <c r="U1306" s="3"/>
      <c r="V1306" s="3"/>
    </row>
    <row r="1307" spans="1:22" x14ac:dyDescent="0.3">
      <c r="A1307" s="81"/>
      <c r="O1307" s="12"/>
      <c r="P1307" s="12"/>
      <c r="Q1307" s="12"/>
      <c r="R1307" s="12"/>
      <c r="S1307" s="12"/>
      <c r="U1307" s="3"/>
      <c r="V1307" s="3"/>
    </row>
    <row r="1308" spans="1:22" x14ac:dyDescent="0.3">
      <c r="A1308" s="81"/>
      <c r="O1308" s="12"/>
      <c r="P1308" s="12"/>
      <c r="Q1308" s="12"/>
      <c r="R1308" s="12"/>
      <c r="S1308" s="12"/>
      <c r="U1308" s="3"/>
      <c r="V1308" s="3"/>
    </row>
    <row r="1309" spans="1:22" x14ac:dyDescent="0.3">
      <c r="A1309" s="81"/>
      <c r="O1309" s="12"/>
      <c r="P1309" s="12"/>
      <c r="Q1309" s="12"/>
      <c r="R1309" s="12"/>
      <c r="S1309" s="12"/>
      <c r="U1309" s="3"/>
      <c r="V1309" s="3"/>
    </row>
    <row r="1310" spans="1:22" x14ac:dyDescent="0.3">
      <c r="A1310" s="81"/>
      <c r="O1310" s="12"/>
      <c r="P1310" s="12"/>
      <c r="Q1310" s="12"/>
      <c r="R1310" s="12"/>
      <c r="S1310" s="12"/>
      <c r="U1310" s="3"/>
      <c r="V1310" s="3"/>
    </row>
    <row r="1311" spans="1:22" x14ac:dyDescent="0.3">
      <c r="A1311" s="81"/>
      <c r="O1311" s="12"/>
      <c r="P1311" s="12"/>
      <c r="Q1311" s="12"/>
      <c r="R1311" s="12"/>
      <c r="S1311" s="12"/>
      <c r="U1311" s="3"/>
      <c r="V1311" s="3"/>
    </row>
    <row r="1312" spans="1:22" x14ac:dyDescent="0.3">
      <c r="A1312" s="81"/>
      <c r="O1312" s="12"/>
      <c r="P1312" s="12"/>
      <c r="Q1312" s="12"/>
      <c r="R1312" s="12"/>
      <c r="S1312" s="12"/>
      <c r="U1312" s="3"/>
      <c r="V1312" s="3"/>
    </row>
    <row r="1313" spans="1:22" x14ac:dyDescent="0.3">
      <c r="A1313" s="81"/>
      <c r="O1313" s="12"/>
      <c r="P1313" s="12"/>
      <c r="Q1313" s="12"/>
      <c r="R1313" s="12"/>
      <c r="S1313" s="12"/>
      <c r="U1313" s="3"/>
      <c r="V1313" s="3"/>
    </row>
    <row r="1314" spans="1:22" x14ac:dyDescent="0.3">
      <c r="A1314" s="81"/>
      <c r="O1314" s="12"/>
      <c r="P1314" s="12"/>
      <c r="Q1314" s="12"/>
      <c r="R1314" s="12"/>
      <c r="S1314" s="12"/>
      <c r="U1314" s="3"/>
      <c r="V1314" s="3"/>
    </row>
    <row r="1315" spans="1:22" x14ac:dyDescent="0.3">
      <c r="A1315" s="81"/>
      <c r="O1315" s="12"/>
      <c r="P1315" s="12"/>
      <c r="Q1315" s="12"/>
      <c r="R1315" s="12"/>
      <c r="S1315" s="12"/>
      <c r="U1315" s="3"/>
      <c r="V1315" s="3"/>
    </row>
    <row r="1316" spans="1:22" x14ac:dyDescent="0.3">
      <c r="A1316" s="81"/>
      <c r="O1316" s="12"/>
      <c r="P1316" s="12"/>
      <c r="Q1316" s="12"/>
      <c r="R1316" s="12"/>
      <c r="S1316" s="12"/>
      <c r="U1316" s="3"/>
      <c r="V1316" s="3"/>
    </row>
    <row r="1317" spans="1:22" x14ac:dyDescent="0.3">
      <c r="A1317" s="81"/>
      <c r="O1317" s="12"/>
      <c r="P1317" s="12"/>
      <c r="Q1317" s="12"/>
      <c r="R1317" s="12"/>
      <c r="S1317" s="12"/>
      <c r="U1317" s="3"/>
      <c r="V1317" s="3"/>
    </row>
    <row r="1318" spans="1:22" x14ac:dyDescent="0.3">
      <c r="A1318" s="81"/>
      <c r="O1318" s="12"/>
      <c r="P1318" s="12"/>
      <c r="Q1318" s="12"/>
      <c r="R1318" s="12"/>
      <c r="S1318" s="12"/>
      <c r="U1318" s="3"/>
      <c r="V1318" s="3"/>
    </row>
    <row r="1319" spans="1:22" x14ac:dyDescent="0.3">
      <c r="A1319" s="81"/>
      <c r="O1319" s="12"/>
      <c r="P1319" s="12"/>
      <c r="Q1319" s="12"/>
      <c r="R1319" s="12"/>
      <c r="S1319" s="12"/>
      <c r="U1319" s="3"/>
      <c r="V1319" s="3"/>
    </row>
    <row r="1320" spans="1:22" x14ac:dyDescent="0.3">
      <c r="A1320" s="81"/>
      <c r="O1320" s="12"/>
      <c r="P1320" s="12"/>
      <c r="Q1320" s="12"/>
      <c r="R1320" s="12"/>
      <c r="S1320" s="12"/>
      <c r="U1320" s="3"/>
      <c r="V1320" s="3"/>
    </row>
    <row r="1321" spans="1:22" x14ac:dyDescent="0.3">
      <c r="A1321" s="81"/>
      <c r="O1321" s="12"/>
      <c r="P1321" s="12"/>
      <c r="Q1321" s="12"/>
      <c r="R1321" s="12"/>
      <c r="S1321" s="12"/>
      <c r="U1321" s="3"/>
      <c r="V1321" s="3"/>
    </row>
    <row r="1322" spans="1:22" x14ac:dyDescent="0.3">
      <c r="A1322" s="81"/>
      <c r="O1322" s="12"/>
      <c r="P1322" s="12"/>
      <c r="Q1322" s="12"/>
      <c r="R1322" s="12"/>
      <c r="S1322" s="12"/>
      <c r="U1322" s="3"/>
      <c r="V1322" s="3"/>
    </row>
    <row r="1323" spans="1:22" x14ac:dyDescent="0.3">
      <c r="A1323" s="81"/>
      <c r="O1323" s="12"/>
      <c r="P1323" s="12"/>
      <c r="Q1323" s="12"/>
      <c r="R1323" s="12"/>
      <c r="S1323" s="12"/>
      <c r="U1323" s="3"/>
      <c r="V1323" s="3"/>
    </row>
    <row r="1324" spans="1:22" x14ac:dyDescent="0.3">
      <c r="A1324" s="81"/>
      <c r="O1324" s="12"/>
      <c r="P1324" s="12"/>
      <c r="Q1324" s="12"/>
      <c r="R1324" s="12"/>
      <c r="S1324" s="12"/>
      <c r="U1324" s="3"/>
      <c r="V1324" s="3"/>
    </row>
    <row r="1325" spans="1:22" x14ac:dyDescent="0.3">
      <c r="A1325" s="81"/>
      <c r="O1325" s="12"/>
      <c r="P1325" s="12"/>
      <c r="Q1325" s="12"/>
      <c r="R1325" s="12"/>
      <c r="S1325" s="12"/>
      <c r="U1325" s="3"/>
      <c r="V1325" s="3"/>
    </row>
    <row r="1326" spans="1:22" x14ac:dyDescent="0.3">
      <c r="A1326" s="81"/>
      <c r="O1326" s="12"/>
      <c r="P1326" s="12"/>
      <c r="Q1326" s="12"/>
      <c r="R1326" s="12"/>
      <c r="S1326" s="12"/>
      <c r="U1326" s="3"/>
      <c r="V1326" s="3"/>
    </row>
    <row r="1327" spans="1:22" x14ac:dyDescent="0.3">
      <c r="A1327" s="81"/>
      <c r="O1327" s="12"/>
      <c r="P1327" s="12"/>
      <c r="Q1327" s="12"/>
      <c r="R1327" s="12"/>
      <c r="S1327" s="12"/>
      <c r="U1327" s="3"/>
      <c r="V1327" s="3"/>
    </row>
    <row r="1328" spans="1:22" x14ac:dyDescent="0.3">
      <c r="A1328" s="81"/>
      <c r="O1328" s="12"/>
      <c r="P1328" s="12"/>
      <c r="Q1328" s="12"/>
      <c r="R1328" s="12"/>
      <c r="S1328" s="12"/>
      <c r="U1328" s="3"/>
      <c r="V1328" s="3"/>
    </row>
    <row r="1329" spans="1:22" x14ac:dyDescent="0.3">
      <c r="A1329" s="81"/>
      <c r="O1329" s="12"/>
      <c r="P1329" s="12"/>
      <c r="Q1329" s="12"/>
      <c r="R1329" s="12"/>
      <c r="S1329" s="12"/>
      <c r="U1329" s="3"/>
      <c r="V1329" s="3"/>
    </row>
    <row r="1330" spans="1:22" x14ac:dyDescent="0.3">
      <c r="A1330" s="81"/>
      <c r="O1330" s="12"/>
      <c r="P1330" s="12"/>
      <c r="Q1330" s="12"/>
      <c r="R1330" s="12"/>
      <c r="S1330" s="12"/>
      <c r="U1330" s="3"/>
      <c r="V1330" s="3"/>
    </row>
    <row r="1331" spans="1:22" x14ac:dyDescent="0.3">
      <c r="A1331" s="81"/>
      <c r="O1331" s="12"/>
      <c r="P1331" s="12"/>
      <c r="Q1331" s="12"/>
      <c r="R1331" s="12"/>
      <c r="S1331" s="12"/>
      <c r="U1331" s="3"/>
      <c r="V1331" s="3"/>
    </row>
    <row r="1332" spans="1:22" x14ac:dyDescent="0.3">
      <c r="A1332" s="81"/>
      <c r="O1332" s="12"/>
      <c r="P1332" s="12"/>
      <c r="Q1332" s="12"/>
      <c r="R1332" s="12"/>
      <c r="S1332" s="12"/>
      <c r="U1332" s="3"/>
      <c r="V1332" s="3"/>
    </row>
    <row r="1333" spans="1:22" x14ac:dyDescent="0.3">
      <c r="A1333" s="81"/>
      <c r="O1333" s="12"/>
      <c r="P1333" s="12"/>
      <c r="Q1333" s="12"/>
      <c r="R1333" s="12"/>
      <c r="S1333" s="12"/>
      <c r="U1333" s="3"/>
      <c r="V1333" s="3"/>
    </row>
    <row r="1334" spans="1:22" x14ac:dyDescent="0.3">
      <c r="A1334" s="81"/>
      <c r="O1334" s="12"/>
      <c r="P1334" s="12"/>
      <c r="Q1334" s="12"/>
      <c r="R1334" s="12"/>
      <c r="S1334" s="12"/>
      <c r="U1334" s="3"/>
      <c r="V1334" s="3"/>
    </row>
    <row r="1335" spans="1:22" x14ac:dyDescent="0.3">
      <c r="A1335" s="81"/>
      <c r="O1335" s="12"/>
      <c r="P1335" s="12"/>
      <c r="Q1335" s="12"/>
      <c r="R1335" s="12"/>
      <c r="S1335" s="12"/>
      <c r="U1335" s="3"/>
      <c r="V1335" s="3"/>
    </row>
    <row r="1336" spans="1:22" x14ac:dyDescent="0.3">
      <c r="A1336" s="81"/>
      <c r="O1336" s="12"/>
      <c r="P1336" s="12"/>
      <c r="Q1336" s="12"/>
      <c r="R1336" s="12"/>
      <c r="S1336" s="12"/>
      <c r="U1336" s="3"/>
      <c r="V1336" s="3"/>
    </row>
    <row r="1337" spans="1:22" x14ac:dyDescent="0.3">
      <c r="A1337" s="81"/>
      <c r="O1337" s="12"/>
      <c r="P1337" s="12"/>
      <c r="Q1337" s="12"/>
      <c r="R1337" s="12"/>
      <c r="S1337" s="12"/>
      <c r="U1337" s="3"/>
      <c r="V1337" s="3"/>
    </row>
    <row r="1338" spans="1:22" x14ac:dyDescent="0.3">
      <c r="A1338" s="81"/>
      <c r="O1338" s="12"/>
      <c r="P1338" s="12"/>
      <c r="Q1338" s="12"/>
      <c r="R1338" s="12"/>
      <c r="S1338" s="12"/>
      <c r="U1338" s="3"/>
      <c r="V1338" s="3"/>
    </row>
    <row r="1339" spans="1:22" x14ac:dyDescent="0.3">
      <c r="A1339" s="81"/>
      <c r="O1339" s="12"/>
      <c r="P1339" s="12"/>
      <c r="Q1339" s="12"/>
      <c r="R1339" s="12"/>
      <c r="S1339" s="12"/>
      <c r="U1339" s="3"/>
      <c r="V1339" s="3"/>
    </row>
    <row r="1340" spans="1:22" x14ac:dyDescent="0.3">
      <c r="A1340" s="81"/>
      <c r="O1340" s="12"/>
      <c r="P1340" s="12"/>
      <c r="Q1340" s="12"/>
      <c r="R1340" s="12"/>
      <c r="S1340" s="12"/>
      <c r="U1340" s="3"/>
      <c r="V1340" s="3"/>
    </row>
    <row r="1341" spans="1:22" x14ac:dyDescent="0.3">
      <c r="A1341" s="81"/>
      <c r="O1341" s="12"/>
      <c r="P1341" s="12"/>
      <c r="Q1341" s="12"/>
      <c r="R1341" s="12"/>
      <c r="S1341" s="12"/>
      <c r="U1341" s="3"/>
      <c r="V1341" s="3"/>
    </row>
    <row r="1342" spans="1:22" x14ac:dyDescent="0.3">
      <c r="A1342" s="81"/>
      <c r="O1342" s="12"/>
      <c r="P1342" s="12"/>
      <c r="Q1342" s="12"/>
      <c r="R1342" s="12"/>
      <c r="S1342" s="12"/>
      <c r="U1342" s="3"/>
      <c r="V1342" s="3"/>
    </row>
    <row r="1343" spans="1:22" x14ac:dyDescent="0.3">
      <c r="A1343" s="81"/>
      <c r="O1343" s="12"/>
      <c r="P1343" s="12"/>
      <c r="Q1343" s="12"/>
      <c r="R1343" s="12"/>
      <c r="S1343" s="12"/>
      <c r="U1343" s="3"/>
      <c r="V1343" s="3"/>
    </row>
    <row r="1344" spans="1:22" x14ac:dyDescent="0.3">
      <c r="A1344" s="81"/>
      <c r="O1344" s="12"/>
      <c r="P1344" s="12"/>
      <c r="Q1344" s="12"/>
      <c r="R1344" s="12"/>
      <c r="S1344" s="12"/>
      <c r="U1344" s="3"/>
      <c r="V1344" s="3"/>
    </row>
    <row r="1345" spans="1:22" x14ac:dyDescent="0.3">
      <c r="A1345" s="81"/>
      <c r="O1345" s="12"/>
      <c r="P1345" s="12"/>
      <c r="Q1345" s="12"/>
      <c r="R1345" s="12"/>
      <c r="S1345" s="12"/>
      <c r="U1345" s="3"/>
      <c r="V1345" s="3"/>
    </row>
    <row r="1346" spans="1:22" x14ac:dyDescent="0.3">
      <c r="A1346" s="81"/>
      <c r="O1346" s="12"/>
      <c r="P1346" s="12"/>
      <c r="Q1346" s="12"/>
      <c r="R1346" s="12"/>
      <c r="S1346" s="12"/>
      <c r="U1346" s="3"/>
      <c r="V1346" s="3"/>
    </row>
    <row r="1347" spans="1:22" x14ac:dyDescent="0.3">
      <c r="A1347" s="81"/>
      <c r="O1347" s="12"/>
      <c r="P1347" s="12"/>
      <c r="Q1347" s="12"/>
      <c r="R1347" s="12"/>
      <c r="S1347" s="12"/>
      <c r="U1347" s="3"/>
      <c r="V1347" s="3"/>
    </row>
    <row r="1348" spans="1:22" x14ac:dyDescent="0.3">
      <c r="A1348" s="81"/>
      <c r="O1348" s="12"/>
      <c r="P1348" s="12"/>
      <c r="Q1348" s="12"/>
      <c r="R1348" s="12"/>
      <c r="S1348" s="12"/>
      <c r="U1348" s="3"/>
      <c r="V1348" s="3"/>
    </row>
    <row r="1349" spans="1:22" x14ac:dyDescent="0.3">
      <c r="A1349" s="81"/>
      <c r="O1349" s="12"/>
      <c r="P1349" s="12"/>
      <c r="Q1349" s="12"/>
      <c r="R1349" s="12"/>
      <c r="S1349" s="12"/>
      <c r="U1349" s="3"/>
      <c r="V1349" s="3"/>
    </row>
    <row r="1350" spans="1:22" x14ac:dyDescent="0.3">
      <c r="A1350" s="81"/>
      <c r="O1350" s="12"/>
      <c r="P1350" s="12"/>
      <c r="Q1350" s="12"/>
      <c r="R1350" s="12"/>
      <c r="S1350" s="12"/>
      <c r="U1350" s="3"/>
      <c r="V1350" s="3"/>
    </row>
    <row r="1351" spans="1:22" x14ac:dyDescent="0.3">
      <c r="A1351" s="81"/>
      <c r="O1351" s="12"/>
      <c r="P1351" s="12"/>
      <c r="Q1351" s="12"/>
      <c r="R1351" s="12"/>
      <c r="S1351" s="12"/>
      <c r="U1351" s="3"/>
      <c r="V1351" s="3"/>
    </row>
    <row r="1352" spans="1:22" x14ac:dyDescent="0.3">
      <c r="A1352" s="81"/>
      <c r="O1352" s="12"/>
      <c r="P1352" s="12"/>
      <c r="Q1352" s="12"/>
      <c r="R1352" s="12"/>
      <c r="S1352" s="12"/>
      <c r="U1352" s="3"/>
      <c r="V1352" s="3"/>
    </row>
    <row r="1353" spans="1:22" x14ac:dyDescent="0.3">
      <c r="A1353" s="81"/>
      <c r="O1353" s="12"/>
      <c r="P1353" s="12"/>
      <c r="Q1353" s="12"/>
      <c r="R1353" s="12"/>
      <c r="S1353" s="12"/>
      <c r="U1353" s="3"/>
      <c r="V1353" s="3"/>
    </row>
    <row r="1354" spans="1:22" x14ac:dyDescent="0.3">
      <c r="A1354" s="81"/>
      <c r="O1354" s="12"/>
      <c r="P1354" s="12"/>
      <c r="Q1354" s="12"/>
      <c r="R1354" s="12"/>
      <c r="S1354" s="12"/>
      <c r="U1354" s="3"/>
      <c r="V1354" s="3"/>
    </row>
    <row r="1355" spans="1:22" x14ac:dyDescent="0.3">
      <c r="A1355" s="81"/>
      <c r="O1355" s="12"/>
      <c r="P1355" s="12"/>
      <c r="Q1355" s="12"/>
      <c r="R1355" s="12"/>
      <c r="S1355" s="12"/>
      <c r="U1355" s="3"/>
      <c r="V1355" s="3"/>
    </row>
    <row r="1356" spans="1:22" x14ac:dyDescent="0.3">
      <c r="A1356" s="81"/>
      <c r="O1356" s="12"/>
      <c r="P1356" s="12"/>
      <c r="Q1356" s="12"/>
      <c r="R1356" s="12"/>
      <c r="S1356" s="12"/>
      <c r="U1356" s="3"/>
      <c r="V1356" s="3"/>
    </row>
    <row r="1357" spans="1:22" x14ac:dyDescent="0.3">
      <c r="A1357" s="81"/>
      <c r="O1357" s="12"/>
      <c r="P1357" s="12"/>
      <c r="Q1357" s="12"/>
      <c r="R1357" s="12"/>
      <c r="S1357" s="12"/>
      <c r="U1357" s="3"/>
      <c r="V1357" s="3"/>
    </row>
    <row r="1358" spans="1:22" x14ac:dyDescent="0.3">
      <c r="A1358" s="81"/>
      <c r="O1358" s="12"/>
      <c r="P1358" s="12"/>
      <c r="Q1358" s="12"/>
      <c r="R1358" s="12"/>
      <c r="S1358" s="12"/>
      <c r="U1358" s="3"/>
      <c r="V1358" s="3"/>
    </row>
    <row r="1359" spans="1:22" x14ac:dyDescent="0.3">
      <c r="A1359" s="81"/>
      <c r="O1359" s="12"/>
      <c r="P1359" s="12"/>
      <c r="Q1359" s="12"/>
      <c r="R1359" s="12"/>
      <c r="S1359" s="12"/>
      <c r="U1359" s="3"/>
      <c r="V1359" s="3"/>
    </row>
    <row r="1360" spans="1:22" x14ac:dyDescent="0.3">
      <c r="A1360" s="81"/>
      <c r="O1360" s="12"/>
      <c r="P1360" s="12"/>
      <c r="Q1360" s="12"/>
      <c r="R1360" s="12"/>
      <c r="S1360" s="12"/>
      <c r="U1360" s="3"/>
      <c r="V1360" s="3"/>
    </row>
    <row r="1361" spans="1:22" x14ac:dyDescent="0.3">
      <c r="A1361" s="81"/>
      <c r="O1361" s="12"/>
      <c r="P1361" s="12"/>
      <c r="Q1361" s="12"/>
      <c r="R1361" s="12"/>
      <c r="S1361" s="12"/>
      <c r="U1361" s="3"/>
      <c r="V1361" s="3"/>
    </row>
    <row r="1362" spans="1:22" x14ac:dyDescent="0.3">
      <c r="A1362" s="81"/>
      <c r="O1362" s="12"/>
      <c r="P1362" s="12"/>
      <c r="Q1362" s="12"/>
      <c r="R1362" s="12"/>
      <c r="S1362" s="12"/>
      <c r="U1362" s="3"/>
      <c r="V1362" s="3"/>
    </row>
    <row r="1363" spans="1:22" x14ac:dyDescent="0.3">
      <c r="A1363" s="81"/>
      <c r="O1363" s="12"/>
      <c r="P1363" s="12"/>
      <c r="Q1363" s="12"/>
      <c r="R1363" s="12"/>
      <c r="S1363" s="12"/>
      <c r="U1363" s="3"/>
      <c r="V1363" s="3"/>
    </row>
    <row r="1364" spans="1:22" x14ac:dyDescent="0.3">
      <c r="A1364" s="81"/>
      <c r="O1364" s="12"/>
      <c r="P1364" s="12"/>
      <c r="Q1364" s="12"/>
      <c r="R1364" s="12"/>
      <c r="S1364" s="12"/>
      <c r="U1364" s="3"/>
      <c r="V1364" s="3"/>
    </row>
    <row r="1365" spans="1:22" x14ac:dyDescent="0.3">
      <c r="A1365" s="81"/>
      <c r="O1365" s="12"/>
      <c r="P1365" s="12"/>
      <c r="Q1365" s="12"/>
      <c r="R1365" s="12"/>
      <c r="S1365" s="12"/>
      <c r="U1365" s="3"/>
      <c r="V1365" s="3"/>
    </row>
    <row r="1366" spans="1:22" x14ac:dyDescent="0.3">
      <c r="A1366" s="81"/>
      <c r="O1366" s="12"/>
      <c r="P1366" s="12"/>
      <c r="Q1366" s="12"/>
      <c r="R1366" s="12"/>
      <c r="S1366" s="12"/>
      <c r="U1366" s="3"/>
      <c r="V1366" s="3"/>
    </row>
    <row r="1367" spans="1:22" x14ac:dyDescent="0.3">
      <c r="A1367" s="81"/>
      <c r="O1367" s="12"/>
      <c r="P1367" s="12"/>
      <c r="Q1367" s="12"/>
      <c r="R1367" s="12"/>
      <c r="S1367" s="12"/>
      <c r="U1367" s="3"/>
      <c r="V1367" s="3"/>
    </row>
    <row r="1368" spans="1:22" x14ac:dyDescent="0.3">
      <c r="A1368" s="81"/>
      <c r="O1368" s="12"/>
      <c r="P1368" s="12"/>
      <c r="Q1368" s="12"/>
      <c r="R1368" s="12"/>
      <c r="S1368" s="12"/>
      <c r="U1368" s="3"/>
      <c r="V1368" s="3"/>
    </row>
    <row r="1369" spans="1:22" x14ac:dyDescent="0.3">
      <c r="A1369" s="81"/>
      <c r="O1369" s="12"/>
      <c r="P1369" s="12"/>
      <c r="Q1369" s="12"/>
      <c r="R1369" s="12"/>
      <c r="S1369" s="12"/>
      <c r="U1369" s="3"/>
      <c r="V1369" s="3"/>
    </row>
    <row r="1370" spans="1:22" x14ac:dyDescent="0.3">
      <c r="A1370" s="81"/>
      <c r="O1370" s="12"/>
      <c r="P1370" s="12"/>
      <c r="Q1370" s="12"/>
      <c r="R1370" s="12"/>
      <c r="S1370" s="12"/>
      <c r="U1370" s="3"/>
      <c r="V1370" s="3"/>
    </row>
    <row r="1371" spans="1:22" x14ac:dyDescent="0.3">
      <c r="A1371" s="81"/>
      <c r="O1371" s="12"/>
      <c r="P1371" s="12"/>
      <c r="Q1371" s="12"/>
      <c r="R1371" s="12"/>
      <c r="S1371" s="12"/>
      <c r="U1371" s="3"/>
      <c r="V1371" s="3"/>
    </row>
    <row r="1372" spans="1:22" x14ac:dyDescent="0.3">
      <c r="A1372" s="81"/>
      <c r="O1372" s="12"/>
      <c r="P1372" s="12"/>
      <c r="Q1372" s="12"/>
      <c r="R1372" s="12"/>
      <c r="S1372" s="12"/>
      <c r="U1372" s="3"/>
      <c r="V1372" s="3"/>
    </row>
    <row r="1373" spans="1:22" x14ac:dyDescent="0.3">
      <c r="A1373" s="81"/>
      <c r="O1373" s="12"/>
      <c r="P1373" s="12"/>
      <c r="Q1373" s="12"/>
      <c r="R1373" s="12"/>
      <c r="S1373" s="12"/>
      <c r="U1373" s="3"/>
      <c r="V1373" s="3"/>
    </row>
    <row r="1374" spans="1:22" x14ac:dyDescent="0.3">
      <c r="A1374" s="81"/>
      <c r="O1374" s="12"/>
      <c r="P1374" s="12"/>
      <c r="Q1374" s="12"/>
      <c r="R1374" s="12"/>
      <c r="S1374" s="12"/>
      <c r="U1374" s="3"/>
      <c r="V1374" s="3"/>
    </row>
    <row r="1375" spans="1:22" x14ac:dyDescent="0.3">
      <c r="A1375" s="81"/>
      <c r="O1375" s="12"/>
      <c r="P1375" s="12"/>
      <c r="Q1375" s="12"/>
      <c r="R1375" s="12"/>
      <c r="S1375" s="12"/>
      <c r="U1375" s="3"/>
      <c r="V1375" s="3"/>
    </row>
    <row r="1376" spans="1:22" x14ac:dyDescent="0.3">
      <c r="A1376" s="81"/>
      <c r="O1376" s="12"/>
      <c r="P1376" s="12"/>
      <c r="Q1376" s="12"/>
      <c r="R1376" s="12"/>
      <c r="S1376" s="12"/>
      <c r="U1376" s="3"/>
      <c r="V1376" s="3"/>
    </row>
    <row r="1377" spans="1:22" x14ac:dyDescent="0.3">
      <c r="A1377" s="81"/>
      <c r="O1377" s="12"/>
      <c r="P1377" s="12"/>
      <c r="Q1377" s="12"/>
      <c r="R1377" s="12"/>
      <c r="S1377" s="12"/>
      <c r="U1377" s="3"/>
      <c r="V1377" s="3"/>
    </row>
    <row r="1378" spans="1:22" x14ac:dyDescent="0.3">
      <c r="A1378" s="81"/>
      <c r="O1378" s="12"/>
      <c r="P1378" s="12"/>
      <c r="Q1378" s="12"/>
      <c r="R1378" s="12"/>
      <c r="S1378" s="12"/>
      <c r="U1378" s="3"/>
      <c r="V1378" s="3"/>
    </row>
    <row r="1379" spans="1:22" x14ac:dyDescent="0.3">
      <c r="A1379" s="81"/>
      <c r="O1379" s="12"/>
      <c r="P1379" s="12"/>
      <c r="Q1379" s="12"/>
      <c r="R1379" s="12"/>
      <c r="S1379" s="12"/>
      <c r="U1379" s="3"/>
      <c r="V1379" s="3"/>
    </row>
    <row r="1380" spans="1:22" x14ac:dyDescent="0.3">
      <c r="A1380" s="81"/>
      <c r="O1380" s="12"/>
      <c r="P1380" s="12"/>
      <c r="Q1380" s="12"/>
      <c r="R1380" s="12"/>
      <c r="S1380" s="12"/>
      <c r="U1380" s="3"/>
      <c r="V1380" s="3"/>
    </row>
    <row r="1381" spans="1:22" x14ac:dyDescent="0.3">
      <c r="A1381" s="81"/>
      <c r="O1381" s="12"/>
      <c r="P1381" s="12"/>
      <c r="Q1381" s="12"/>
      <c r="R1381" s="12"/>
      <c r="S1381" s="12"/>
      <c r="U1381" s="3"/>
      <c r="V1381" s="3"/>
    </row>
    <row r="1382" spans="1:22" x14ac:dyDescent="0.3">
      <c r="A1382" s="81"/>
      <c r="O1382" s="12"/>
      <c r="P1382" s="12"/>
      <c r="Q1382" s="12"/>
      <c r="R1382" s="12"/>
      <c r="S1382" s="12"/>
      <c r="U1382" s="3"/>
      <c r="V1382" s="3"/>
    </row>
    <row r="1383" spans="1:22" x14ac:dyDescent="0.3">
      <c r="A1383" s="81"/>
      <c r="O1383" s="12"/>
      <c r="P1383" s="12"/>
      <c r="Q1383" s="12"/>
      <c r="R1383" s="12"/>
      <c r="S1383" s="12"/>
      <c r="U1383" s="3"/>
      <c r="V1383" s="3"/>
    </row>
    <row r="1384" spans="1:22" x14ac:dyDescent="0.3">
      <c r="A1384" s="81"/>
      <c r="O1384" s="12"/>
      <c r="P1384" s="12"/>
      <c r="Q1384" s="12"/>
      <c r="R1384" s="12"/>
      <c r="S1384" s="12"/>
      <c r="U1384" s="3"/>
      <c r="V1384" s="3"/>
    </row>
    <row r="1385" spans="1:22" x14ac:dyDescent="0.3">
      <c r="A1385" s="81"/>
      <c r="O1385" s="12"/>
      <c r="P1385" s="12"/>
      <c r="Q1385" s="12"/>
      <c r="R1385" s="12"/>
      <c r="S1385" s="12"/>
      <c r="U1385" s="3"/>
      <c r="V1385" s="3"/>
    </row>
    <row r="1386" spans="1:22" x14ac:dyDescent="0.3">
      <c r="A1386" s="81"/>
      <c r="O1386" s="12"/>
      <c r="P1386" s="12"/>
      <c r="Q1386" s="12"/>
      <c r="R1386" s="12"/>
      <c r="S1386" s="12"/>
      <c r="U1386" s="3"/>
      <c r="V1386" s="3"/>
    </row>
    <row r="1387" spans="1:22" x14ac:dyDescent="0.3">
      <c r="A1387" s="81"/>
      <c r="O1387" s="12"/>
      <c r="P1387" s="12"/>
      <c r="Q1387" s="12"/>
      <c r="R1387" s="12"/>
      <c r="S1387" s="12"/>
      <c r="U1387" s="3"/>
      <c r="V1387" s="3"/>
    </row>
    <row r="1388" spans="1:22" x14ac:dyDescent="0.3">
      <c r="A1388" s="81"/>
      <c r="O1388" s="12"/>
      <c r="P1388" s="12"/>
      <c r="Q1388" s="12"/>
      <c r="R1388" s="12"/>
      <c r="S1388" s="12"/>
      <c r="U1388" s="3"/>
      <c r="V1388" s="3"/>
    </row>
    <row r="1389" spans="1:22" x14ac:dyDescent="0.3">
      <c r="A1389" s="81"/>
      <c r="O1389" s="12"/>
      <c r="P1389" s="12"/>
      <c r="Q1389" s="12"/>
      <c r="R1389" s="12"/>
      <c r="S1389" s="12"/>
      <c r="U1389" s="3"/>
      <c r="V1389" s="3"/>
    </row>
    <row r="1390" spans="1:22" x14ac:dyDescent="0.3">
      <c r="A1390" s="81"/>
      <c r="O1390" s="12"/>
      <c r="P1390" s="12"/>
      <c r="Q1390" s="12"/>
      <c r="R1390" s="12"/>
      <c r="S1390" s="12"/>
      <c r="U1390" s="3"/>
      <c r="V1390" s="3"/>
    </row>
    <row r="1391" spans="1:22" x14ac:dyDescent="0.3">
      <c r="A1391" s="81"/>
      <c r="O1391" s="12"/>
      <c r="P1391" s="12"/>
      <c r="Q1391" s="12"/>
      <c r="R1391" s="12"/>
      <c r="S1391" s="12"/>
      <c r="U1391" s="3"/>
      <c r="V1391" s="3"/>
    </row>
    <row r="1392" spans="1:22" x14ac:dyDescent="0.3">
      <c r="A1392" s="81"/>
      <c r="O1392" s="12"/>
      <c r="P1392" s="12"/>
      <c r="Q1392" s="12"/>
      <c r="R1392" s="12"/>
      <c r="S1392" s="12"/>
      <c r="U1392" s="3"/>
      <c r="V1392" s="3"/>
    </row>
    <row r="1393" spans="1:22" x14ac:dyDescent="0.3">
      <c r="A1393" s="81"/>
      <c r="O1393" s="12"/>
      <c r="P1393" s="12"/>
      <c r="Q1393" s="12"/>
      <c r="R1393" s="12"/>
      <c r="S1393" s="12"/>
      <c r="U1393" s="3"/>
      <c r="V1393" s="3"/>
    </row>
    <row r="1394" spans="1:22" x14ac:dyDescent="0.3">
      <c r="A1394" s="81"/>
      <c r="O1394" s="12"/>
      <c r="P1394" s="12"/>
      <c r="Q1394" s="12"/>
      <c r="R1394" s="12"/>
      <c r="S1394" s="12"/>
      <c r="U1394" s="3"/>
      <c r="V1394" s="3"/>
    </row>
    <row r="1395" spans="1:22" x14ac:dyDescent="0.3">
      <c r="A1395" s="81"/>
      <c r="O1395" s="12"/>
      <c r="P1395" s="12"/>
      <c r="Q1395" s="12"/>
      <c r="R1395" s="12"/>
      <c r="S1395" s="12"/>
      <c r="U1395" s="3"/>
      <c r="V1395" s="3"/>
    </row>
    <row r="1396" spans="1:22" x14ac:dyDescent="0.3">
      <c r="A1396" s="81"/>
      <c r="O1396" s="12"/>
      <c r="P1396" s="12"/>
      <c r="Q1396" s="12"/>
      <c r="R1396" s="12"/>
      <c r="S1396" s="12"/>
      <c r="U1396" s="3"/>
      <c r="V1396" s="3"/>
    </row>
    <row r="1397" spans="1:22" x14ac:dyDescent="0.3">
      <c r="A1397" s="81"/>
      <c r="O1397" s="12"/>
      <c r="P1397" s="12"/>
      <c r="Q1397" s="12"/>
      <c r="R1397" s="12"/>
      <c r="S1397" s="12"/>
      <c r="U1397" s="3"/>
      <c r="V1397" s="3"/>
    </row>
    <row r="1398" spans="1:22" x14ac:dyDescent="0.3">
      <c r="A1398" s="81"/>
      <c r="O1398" s="12"/>
      <c r="P1398" s="12"/>
      <c r="Q1398" s="12"/>
      <c r="R1398" s="12"/>
      <c r="S1398" s="12"/>
      <c r="U1398" s="3"/>
      <c r="V1398" s="3"/>
    </row>
    <row r="1399" spans="1:22" x14ac:dyDescent="0.3">
      <c r="A1399" s="81"/>
      <c r="O1399" s="12"/>
      <c r="P1399" s="12"/>
      <c r="Q1399" s="12"/>
      <c r="R1399" s="12"/>
      <c r="S1399" s="12"/>
      <c r="U1399" s="3"/>
      <c r="V1399" s="3"/>
    </row>
    <row r="1400" spans="1:22" x14ac:dyDescent="0.3">
      <c r="A1400" s="81"/>
      <c r="O1400" s="12"/>
      <c r="P1400" s="12"/>
      <c r="Q1400" s="12"/>
      <c r="R1400" s="12"/>
      <c r="S1400" s="12"/>
      <c r="U1400" s="3"/>
      <c r="V1400" s="3"/>
    </row>
    <row r="1401" spans="1:22" x14ac:dyDescent="0.3">
      <c r="A1401" s="81"/>
      <c r="O1401" s="12"/>
      <c r="P1401" s="12"/>
      <c r="Q1401" s="12"/>
      <c r="R1401" s="12"/>
      <c r="S1401" s="12"/>
      <c r="U1401" s="3"/>
      <c r="V1401" s="3"/>
    </row>
    <row r="1402" spans="1:22" x14ac:dyDescent="0.3">
      <c r="A1402" s="81"/>
      <c r="O1402" s="12"/>
      <c r="P1402" s="12"/>
      <c r="Q1402" s="12"/>
      <c r="R1402" s="12"/>
      <c r="S1402" s="12"/>
      <c r="U1402" s="3"/>
      <c r="V1402" s="3"/>
    </row>
    <row r="1403" spans="1:22" x14ac:dyDescent="0.3">
      <c r="A1403" s="81"/>
      <c r="O1403" s="12"/>
      <c r="P1403" s="12"/>
      <c r="Q1403" s="12"/>
      <c r="R1403" s="12"/>
      <c r="S1403" s="12"/>
      <c r="U1403" s="3"/>
      <c r="V1403" s="3"/>
    </row>
    <row r="1404" spans="1:22" x14ac:dyDescent="0.3">
      <c r="A1404" s="81"/>
      <c r="O1404" s="12"/>
      <c r="P1404" s="12"/>
      <c r="Q1404" s="12"/>
      <c r="R1404" s="12"/>
      <c r="S1404" s="12"/>
      <c r="U1404" s="3"/>
      <c r="V1404" s="3"/>
    </row>
    <row r="1405" spans="1:22" x14ac:dyDescent="0.3">
      <c r="A1405" s="81"/>
      <c r="O1405" s="12"/>
      <c r="P1405" s="12"/>
      <c r="Q1405" s="12"/>
      <c r="R1405" s="12"/>
      <c r="S1405" s="12"/>
      <c r="U1405" s="3"/>
      <c r="V1405" s="3"/>
    </row>
    <row r="1406" spans="1:22" x14ac:dyDescent="0.3">
      <c r="A1406" s="81"/>
      <c r="O1406" s="12"/>
      <c r="P1406" s="12"/>
      <c r="Q1406" s="12"/>
      <c r="R1406" s="12"/>
      <c r="S1406" s="12"/>
      <c r="U1406" s="3"/>
      <c r="V1406" s="3"/>
    </row>
    <row r="1407" spans="1:22" x14ac:dyDescent="0.3">
      <c r="A1407" s="81"/>
      <c r="O1407" s="12"/>
      <c r="P1407" s="12"/>
      <c r="Q1407" s="12"/>
      <c r="R1407" s="12"/>
      <c r="S1407" s="12"/>
      <c r="U1407" s="3"/>
      <c r="V1407" s="3"/>
    </row>
    <row r="1408" spans="1:22" x14ac:dyDescent="0.3">
      <c r="A1408" s="81"/>
      <c r="O1408" s="12"/>
      <c r="P1408" s="12"/>
      <c r="Q1408" s="12"/>
      <c r="R1408" s="12"/>
      <c r="S1408" s="12"/>
      <c r="U1408" s="3"/>
      <c r="V1408" s="3"/>
    </row>
    <row r="1409" spans="1:22" x14ac:dyDescent="0.3">
      <c r="A1409" s="81"/>
      <c r="O1409" s="12"/>
      <c r="P1409" s="12"/>
      <c r="Q1409" s="12"/>
      <c r="R1409" s="12"/>
      <c r="S1409" s="12"/>
      <c r="U1409" s="3"/>
      <c r="V1409" s="3"/>
    </row>
    <row r="1410" spans="1:22" x14ac:dyDescent="0.3">
      <c r="A1410" s="81"/>
      <c r="O1410" s="12"/>
      <c r="P1410" s="12"/>
      <c r="Q1410" s="12"/>
      <c r="R1410" s="12"/>
      <c r="S1410" s="12"/>
      <c r="U1410" s="3"/>
      <c r="V1410" s="3"/>
    </row>
    <row r="1411" spans="1:22" x14ac:dyDescent="0.3">
      <c r="A1411" s="81"/>
      <c r="O1411" s="12"/>
      <c r="P1411" s="12"/>
      <c r="Q1411" s="12"/>
      <c r="R1411" s="12"/>
      <c r="S1411" s="12"/>
      <c r="U1411" s="3"/>
      <c r="V1411" s="3"/>
    </row>
    <row r="1412" spans="1:22" x14ac:dyDescent="0.3">
      <c r="A1412" s="81"/>
      <c r="O1412" s="12"/>
      <c r="P1412" s="12"/>
      <c r="Q1412" s="12"/>
      <c r="R1412" s="12"/>
      <c r="S1412" s="12"/>
      <c r="U1412" s="3"/>
      <c r="V1412" s="3"/>
    </row>
    <row r="1413" spans="1:22" x14ac:dyDescent="0.3">
      <c r="A1413" s="81"/>
      <c r="O1413" s="12"/>
      <c r="P1413" s="12"/>
      <c r="Q1413" s="12"/>
      <c r="R1413" s="12"/>
      <c r="S1413" s="12"/>
      <c r="U1413" s="3"/>
      <c r="V1413" s="3"/>
    </row>
    <row r="1414" spans="1:22" x14ac:dyDescent="0.3">
      <c r="A1414" s="81"/>
      <c r="O1414" s="12"/>
      <c r="P1414" s="12"/>
      <c r="Q1414" s="12"/>
      <c r="R1414" s="12"/>
      <c r="S1414" s="12"/>
      <c r="U1414" s="3"/>
      <c r="V1414" s="3"/>
    </row>
    <row r="1415" spans="1:22" x14ac:dyDescent="0.3">
      <c r="A1415" s="81"/>
      <c r="O1415" s="12"/>
      <c r="P1415" s="12"/>
      <c r="Q1415" s="12"/>
      <c r="R1415" s="12"/>
      <c r="S1415" s="12"/>
      <c r="U1415" s="3"/>
      <c r="V1415" s="3"/>
    </row>
    <row r="1416" spans="1:22" x14ac:dyDescent="0.3">
      <c r="A1416" s="81"/>
      <c r="O1416" s="12"/>
      <c r="P1416" s="12"/>
      <c r="Q1416" s="12"/>
      <c r="R1416" s="12"/>
      <c r="S1416" s="12"/>
      <c r="U1416" s="3"/>
      <c r="V1416" s="3"/>
    </row>
    <row r="1417" spans="1:22" x14ac:dyDescent="0.3">
      <c r="A1417" s="81"/>
      <c r="O1417" s="12"/>
      <c r="P1417" s="12"/>
      <c r="Q1417" s="12"/>
      <c r="R1417" s="12"/>
      <c r="S1417" s="12"/>
      <c r="U1417" s="3"/>
      <c r="V1417" s="3"/>
    </row>
    <row r="1418" spans="1:22" x14ac:dyDescent="0.3">
      <c r="A1418" s="81"/>
      <c r="O1418" s="12"/>
      <c r="P1418" s="12"/>
      <c r="Q1418" s="12"/>
      <c r="R1418" s="12"/>
      <c r="S1418" s="12"/>
      <c r="U1418" s="3"/>
      <c r="V1418" s="3"/>
    </row>
    <row r="1419" spans="1:22" x14ac:dyDescent="0.3">
      <c r="A1419" s="81"/>
      <c r="O1419" s="12"/>
      <c r="P1419" s="12"/>
      <c r="Q1419" s="12"/>
      <c r="R1419" s="12"/>
      <c r="S1419" s="12"/>
      <c r="U1419" s="3"/>
      <c r="V1419" s="3"/>
    </row>
    <row r="1420" spans="1:22" x14ac:dyDescent="0.3">
      <c r="A1420" s="81"/>
      <c r="O1420" s="12"/>
      <c r="P1420" s="12"/>
      <c r="Q1420" s="12"/>
      <c r="R1420" s="12"/>
      <c r="S1420" s="12"/>
      <c r="U1420" s="3"/>
      <c r="V1420" s="3"/>
    </row>
    <row r="1421" spans="1:22" x14ac:dyDescent="0.3">
      <c r="A1421" s="81"/>
      <c r="O1421" s="12"/>
      <c r="P1421" s="12"/>
      <c r="Q1421" s="12"/>
      <c r="R1421" s="12"/>
      <c r="S1421" s="12"/>
      <c r="U1421" s="3"/>
      <c r="V1421" s="3"/>
    </row>
    <row r="1422" spans="1:22" x14ac:dyDescent="0.3">
      <c r="A1422" s="81"/>
      <c r="O1422" s="12"/>
      <c r="P1422" s="12"/>
      <c r="Q1422" s="12"/>
      <c r="R1422" s="12"/>
      <c r="S1422" s="12"/>
      <c r="U1422" s="3"/>
      <c r="V1422" s="3"/>
    </row>
    <row r="1423" spans="1:22" x14ac:dyDescent="0.3">
      <c r="A1423" s="81"/>
      <c r="O1423" s="12"/>
      <c r="P1423" s="12"/>
      <c r="Q1423" s="12"/>
      <c r="R1423" s="12"/>
      <c r="S1423" s="12"/>
      <c r="U1423" s="3"/>
      <c r="V1423" s="3"/>
    </row>
    <row r="1424" spans="1:22" x14ac:dyDescent="0.3">
      <c r="A1424" s="81"/>
      <c r="O1424" s="12"/>
      <c r="P1424" s="12"/>
      <c r="Q1424" s="12"/>
      <c r="R1424" s="12"/>
      <c r="S1424" s="12"/>
      <c r="U1424" s="3"/>
      <c r="V1424" s="3"/>
    </row>
    <row r="1425" spans="1:22" x14ac:dyDescent="0.3">
      <c r="A1425" s="81"/>
      <c r="O1425" s="12"/>
      <c r="P1425" s="12"/>
      <c r="Q1425" s="12"/>
      <c r="R1425" s="12"/>
      <c r="S1425" s="12"/>
      <c r="U1425" s="3"/>
      <c r="V1425" s="3"/>
    </row>
    <row r="1426" spans="1:22" x14ac:dyDescent="0.3">
      <c r="A1426" s="81"/>
      <c r="O1426" s="12"/>
      <c r="P1426" s="12"/>
      <c r="Q1426" s="12"/>
      <c r="R1426" s="12"/>
      <c r="S1426" s="12"/>
      <c r="U1426" s="3"/>
      <c r="V1426" s="3"/>
    </row>
    <row r="1427" spans="1:22" x14ac:dyDescent="0.3">
      <c r="A1427" s="81"/>
      <c r="O1427" s="12"/>
      <c r="P1427" s="12"/>
      <c r="Q1427" s="12"/>
      <c r="R1427" s="12"/>
      <c r="S1427" s="12"/>
      <c r="U1427" s="3"/>
      <c r="V1427" s="3"/>
    </row>
    <row r="1428" spans="1:22" x14ac:dyDescent="0.3">
      <c r="A1428" s="81"/>
      <c r="O1428" s="12"/>
      <c r="P1428" s="12"/>
      <c r="Q1428" s="12"/>
      <c r="R1428" s="12"/>
      <c r="S1428" s="12"/>
      <c r="U1428" s="3"/>
      <c r="V1428" s="3"/>
    </row>
    <row r="1429" spans="1:22" x14ac:dyDescent="0.3">
      <c r="A1429" s="81"/>
      <c r="O1429" s="12"/>
      <c r="P1429" s="12"/>
      <c r="Q1429" s="12"/>
      <c r="R1429" s="12"/>
      <c r="S1429" s="12"/>
      <c r="U1429" s="3"/>
      <c r="V1429" s="3"/>
    </row>
    <row r="1430" spans="1:22" x14ac:dyDescent="0.3">
      <c r="A1430" s="81"/>
      <c r="O1430" s="12"/>
      <c r="P1430" s="12"/>
      <c r="Q1430" s="12"/>
      <c r="R1430" s="12"/>
      <c r="S1430" s="12"/>
      <c r="U1430" s="3"/>
      <c r="V1430" s="3"/>
    </row>
    <row r="1431" spans="1:22" x14ac:dyDescent="0.3">
      <c r="A1431" s="81"/>
      <c r="O1431" s="12"/>
      <c r="P1431" s="12"/>
      <c r="Q1431" s="12"/>
      <c r="R1431" s="12"/>
      <c r="S1431" s="12"/>
      <c r="U1431" s="3"/>
      <c r="V1431" s="3"/>
    </row>
    <row r="1432" spans="1:22" x14ac:dyDescent="0.3">
      <c r="A1432" s="81"/>
      <c r="O1432" s="12"/>
      <c r="P1432" s="12"/>
      <c r="Q1432" s="12"/>
      <c r="R1432" s="12"/>
      <c r="S1432" s="12"/>
      <c r="U1432" s="3"/>
      <c r="V1432" s="3"/>
    </row>
    <row r="1433" spans="1:22" x14ac:dyDescent="0.3">
      <c r="A1433" s="81"/>
      <c r="O1433" s="12"/>
      <c r="P1433" s="12"/>
      <c r="Q1433" s="12"/>
      <c r="R1433" s="12"/>
      <c r="S1433" s="12"/>
      <c r="U1433" s="3"/>
      <c r="V1433" s="3"/>
    </row>
    <row r="1434" spans="1:22" x14ac:dyDescent="0.3">
      <c r="A1434" s="81"/>
      <c r="O1434" s="12"/>
      <c r="P1434" s="12"/>
      <c r="Q1434" s="12"/>
      <c r="R1434" s="12"/>
      <c r="S1434" s="12"/>
      <c r="U1434" s="3"/>
      <c r="V1434" s="3"/>
    </row>
    <row r="1435" spans="1:22" x14ac:dyDescent="0.3">
      <c r="A1435" s="81"/>
      <c r="O1435" s="12"/>
      <c r="P1435" s="12"/>
      <c r="Q1435" s="12"/>
      <c r="R1435" s="12"/>
      <c r="S1435" s="12"/>
      <c r="U1435" s="3"/>
      <c r="V1435" s="3"/>
    </row>
    <row r="1436" spans="1:22" x14ac:dyDescent="0.3">
      <c r="A1436" s="81"/>
      <c r="O1436" s="12"/>
      <c r="P1436" s="12"/>
      <c r="Q1436" s="12"/>
      <c r="R1436" s="12"/>
      <c r="S1436" s="12"/>
      <c r="U1436" s="3"/>
      <c r="V1436" s="3"/>
    </row>
    <row r="1437" spans="1:22" x14ac:dyDescent="0.3">
      <c r="A1437" s="81"/>
      <c r="O1437" s="12"/>
      <c r="P1437" s="12"/>
      <c r="Q1437" s="12"/>
      <c r="R1437" s="12"/>
      <c r="S1437" s="12"/>
      <c r="U1437" s="3"/>
      <c r="V1437" s="3"/>
    </row>
    <row r="1438" spans="1:22" x14ac:dyDescent="0.3">
      <c r="A1438" s="81"/>
      <c r="O1438" s="12"/>
      <c r="P1438" s="12"/>
      <c r="Q1438" s="12"/>
      <c r="R1438" s="12"/>
      <c r="S1438" s="12"/>
      <c r="U1438" s="3"/>
      <c r="V1438" s="3"/>
    </row>
    <row r="1439" spans="1:22" x14ac:dyDescent="0.3">
      <c r="A1439" s="81"/>
      <c r="O1439" s="12"/>
      <c r="P1439" s="12"/>
      <c r="Q1439" s="12"/>
      <c r="R1439" s="12"/>
      <c r="S1439" s="12"/>
      <c r="U1439" s="3"/>
      <c r="V1439" s="3"/>
    </row>
    <row r="1440" spans="1:22" x14ac:dyDescent="0.3">
      <c r="A1440" s="81"/>
      <c r="O1440" s="12"/>
      <c r="P1440" s="12"/>
      <c r="Q1440" s="12"/>
      <c r="R1440" s="12"/>
      <c r="S1440" s="12"/>
      <c r="U1440" s="3"/>
      <c r="V1440" s="3"/>
    </row>
    <row r="1441" spans="1:22" x14ac:dyDescent="0.3">
      <c r="A1441" s="81"/>
      <c r="O1441" s="12"/>
      <c r="P1441" s="12"/>
      <c r="Q1441" s="12"/>
      <c r="R1441" s="12"/>
      <c r="S1441" s="12"/>
      <c r="U1441" s="3"/>
      <c r="V1441" s="3"/>
    </row>
    <row r="1442" spans="1:22" x14ac:dyDescent="0.3">
      <c r="A1442" s="81"/>
      <c r="O1442" s="12"/>
      <c r="P1442" s="12"/>
      <c r="Q1442" s="12"/>
      <c r="R1442" s="12"/>
      <c r="S1442" s="12"/>
      <c r="U1442" s="3"/>
      <c r="V1442" s="3"/>
    </row>
    <row r="1443" spans="1:22" x14ac:dyDescent="0.3">
      <c r="A1443" s="81"/>
      <c r="O1443" s="12"/>
      <c r="P1443" s="12"/>
      <c r="Q1443" s="12"/>
      <c r="R1443" s="12"/>
      <c r="S1443" s="12"/>
      <c r="U1443" s="3"/>
      <c r="V1443" s="3"/>
    </row>
    <row r="1444" spans="1:22" x14ac:dyDescent="0.3">
      <c r="A1444" s="81"/>
      <c r="O1444" s="12"/>
      <c r="P1444" s="12"/>
      <c r="Q1444" s="12"/>
      <c r="R1444" s="12"/>
      <c r="S1444" s="12"/>
      <c r="U1444" s="3"/>
      <c r="V1444" s="3"/>
    </row>
    <row r="1445" spans="1:22" x14ac:dyDescent="0.3">
      <c r="A1445" s="81"/>
      <c r="O1445" s="12"/>
      <c r="P1445" s="12"/>
      <c r="Q1445" s="12"/>
      <c r="R1445" s="12"/>
      <c r="S1445" s="12"/>
      <c r="U1445" s="3"/>
      <c r="V1445" s="3"/>
    </row>
    <row r="1446" spans="1:22" x14ac:dyDescent="0.3">
      <c r="A1446" s="81"/>
      <c r="O1446" s="12"/>
      <c r="P1446" s="12"/>
      <c r="Q1446" s="12"/>
      <c r="R1446" s="12"/>
      <c r="S1446" s="12"/>
      <c r="U1446" s="3"/>
      <c r="V1446" s="3"/>
    </row>
    <row r="1447" spans="1:22" x14ac:dyDescent="0.3">
      <c r="A1447" s="81"/>
      <c r="O1447" s="12"/>
      <c r="P1447" s="12"/>
      <c r="Q1447" s="12"/>
      <c r="R1447" s="12"/>
      <c r="S1447" s="12"/>
      <c r="U1447" s="3"/>
      <c r="V1447" s="3"/>
    </row>
    <row r="1448" spans="1:22" x14ac:dyDescent="0.3">
      <c r="A1448" s="81"/>
      <c r="O1448" s="12"/>
      <c r="P1448" s="12"/>
      <c r="Q1448" s="12"/>
      <c r="R1448" s="12"/>
      <c r="S1448" s="12"/>
      <c r="U1448" s="3"/>
      <c r="V1448" s="3"/>
    </row>
    <row r="1449" spans="1:22" x14ac:dyDescent="0.3">
      <c r="A1449" s="81"/>
      <c r="O1449" s="12"/>
      <c r="P1449" s="12"/>
      <c r="Q1449" s="12"/>
      <c r="R1449" s="12"/>
      <c r="S1449" s="12"/>
      <c r="U1449" s="3"/>
      <c r="V1449" s="3"/>
    </row>
    <row r="1450" spans="1:22" x14ac:dyDescent="0.3">
      <c r="A1450" s="81"/>
      <c r="O1450" s="12"/>
      <c r="P1450" s="12"/>
      <c r="Q1450" s="12"/>
      <c r="R1450" s="12"/>
      <c r="S1450" s="12"/>
      <c r="U1450" s="3"/>
      <c r="V1450" s="3"/>
    </row>
    <row r="1451" spans="1:22" x14ac:dyDescent="0.3">
      <c r="A1451" s="81"/>
      <c r="O1451" s="12"/>
      <c r="P1451" s="12"/>
      <c r="Q1451" s="12"/>
      <c r="R1451" s="12"/>
      <c r="S1451" s="12"/>
      <c r="U1451" s="3"/>
      <c r="V1451" s="3"/>
    </row>
    <row r="1452" spans="1:22" x14ac:dyDescent="0.3">
      <c r="A1452" s="81"/>
      <c r="O1452" s="12"/>
      <c r="P1452" s="12"/>
      <c r="Q1452" s="12"/>
      <c r="R1452" s="12"/>
      <c r="S1452" s="12"/>
      <c r="U1452" s="3"/>
      <c r="V1452" s="3"/>
    </row>
    <row r="1453" spans="1:22" x14ac:dyDescent="0.3">
      <c r="A1453" s="81"/>
      <c r="O1453" s="12"/>
      <c r="P1453" s="12"/>
      <c r="Q1453" s="12"/>
      <c r="R1453" s="12"/>
      <c r="S1453" s="12"/>
      <c r="U1453" s="3"/>
      <c r="V1453" s="3"/>
    </row>
    <row r="1454" spans="1:22" x14ac:dyDescent="0.3">
      <c r="A1454" s="81"/>
      <c r="O1454" s="12"/>
      <c r="P1454" s="12"/>
      <c r="Q1454" s="12"/>
      <c r="R1454" s="12"/>
      <c r="S1454" s="12"/>
      <c r="U1454" s="3"/>
      <c r="V1454" s="3"/>
    </row>
    <row r="1455" spans="1:22" x14ac:dyDescent="0.3">
      <c r="A1455" s="81"/>
      <c r="O1455" s="12"/>
      <c r="P1455" s="12"/>
      <c r="Q1455" s="12"/>
      <c r="R1455" s="12"/>
      <c r="S1455" s="12"/>
      <c r="U1455" s="3"/>
      <c r="V1455" s="3"/>
    </row>
    <row r="1456" spans="1:22" x14ac:dyDescent="0.3">
      <c r="A1456" s="81"/>
      <c r="O1456" s="12"/>
      <c r="P1456" s="12"/>
      <c r="Q1456" s="12"/>
      <c r="R1456" s="12"/>
      <c r="S1456" s="12"/>
      <c r="U1456" s="3"/>
      <c r="V1456" s="3"/>
    </row>
    <row r="1457" spans="1:22" x14ac:dyDescent="0.3">
      <c r="A1457" s="81"/>
      <c r="O1457" s="12"/>
      <c r="P1457" s="12"/>
      <c r="Q1457" s="12"/>
      <c r="R1457" s="12"/>
      <c r="S1457" s="12"/>
      <c r="U1457" s="3"/>
      <c r="V1457" s="3"/>
    </row>
    <row r="1458" spans="1:22" x14ac:dyDescent="0.3">
      <c r="A1458" s="81"/>
      <c r="O1458" s="12"/>
      <c r="P1458" s="12"/>
      <c r="Q1458" s="12"/>
      <c r="R1458" s="12"/>
      <c r="S1458" s="12"/>
      <c r="U1458" s="3"/>
      <c r="V1458" s="3"/>
    </row>
    <row r="1459" spans="1:22" x14ac:dyDescent="0.3">
      <c r="A1459" s="81"/>
      <c r="O1459" s="12"/>
      <c r="P1459" s="12"/>
      <c r="Q1459" s="12"/>
      <c r="R1459" s="12"/>
      <c r="S1459" s="12"/>
      <c r="U1459" s="3"/>
      <c r="V1459" s="3"/>
    </row>
    <row r="1460" spans="1:22" x14ac:dyDescent="0.3">
      <c r="A1460" s="81"/>
      <c r="O1460" s="12"/>
      <c r="P1460" s="12"/>
      <c r="Q1460" s="12"/>
      <c r="R1460" s="12"/>
      <c r="S1460" s="12"/>
      <c r="U1460" s="3"/>
      <c r="V1460" s="3"/>
    </row>
    <row r="1461" spans="1:22" x14ac:dyDescent="0.3">
      <c r="A1461" s="81"/>
      <c r="O1461" s="12"/>
      <c r="P1461" s="12"/>
      <c r="Q1461" s="12"/>
      <c r="R1461" s="12"/>
      <c r="S1461" s="12"/>
      <c r="U1461" s="3"/>
      <c r="V1461" s="3"/>
    </row>
    <row r="1462" spans="1:22" x14ac:dyDescent="0.3">
      <c r="A1462" s="81"/>
      <c r="O1462" s="12"/>
      <c r="P1462" s="12"/>
      <c r="Q1462" s="12"/>
      <c r="R1462" s="12"/>
      <c r="S1462" s="12"/>
      <c r="U1462" s="3"/>
      <c r="V1462" s="3"/>
    </row>
    <row r="1463" spans="1:22" x14ac:dyDescent="0.3">
      <c r="A1463" s="81"/>
      <c r="O1463" s="12"/>
      <c r="P1463" s="12"/>
      <c r="Q1463" s="12"/>
      <c r="R1463" s="12"/>
      <c r="S1463" s="12"/>
      <c r="U1463" s="3"/>
      <c r="V1463" s="3"/>
    </row>
    <row r="1464" spans="1:22" x14ac:dyDescent="0.3">
      <c r="A1464" s="81"/>
      <c r="O1464" s="12"/>
      <c r="P1464" s="12"/>
      <c r="Q1464" s="12"/>
      <c r="R1464" s="12"/>
      <c r="S1464" s="12"/>
      <c r="U1464" s="3"/>
      <c r="V1464" s="3"/>
    </row>
    <row r="1465" spans="1:22" x14ac:dyDescent="0.3">
      <c r="A1465" s="81"/>
      <c r="O1465" s="12"/>
      <c r="P1465" s="12"/>
      <c r="Q1465" s="12"/>
      <c r="R1465" s="12"/>
      <c r="S1465" s="12"/>
      <c r="U1465" s="3"/>
      <c r="V1465" s="3"/>
    </row>
    <row r="1466" spans="1:22" x14ac:dyDescent="0.3">
      <c r="A1466" s="81"/>
      <c r="O1466" s="12"/>
      <c r="P1466" s="12"/>
      <c r="Q1466" s="12"/>
      <c r="R1466" s="12"/>
      <c r="S1466" s="12"/>
      <c r="U1466" s="3"/>
      <c r="V1466" s="3"/>
    </row>
    <row r="1467" spans="1:22" x14ac:dyDescent="0.3">
      <c r="A1467" s="81"/>
      <c r="O1467" s="12"/>
      <c r="P1467" s="12"/>
      <c r="Q1467" s="12"/>
      <c r="R1467" s="12"/>
      <c r="S1467" s="12"/>
      <c r="U1467" s="3"/>
      <c r="V1467" s="3"/>
    </row>
    <row r="1468" spans="1:22" x14ac:dyDescent="0.3">
      <c r="A1468" s="81"/>
      <c r="O1468" s="12"/>
      <c r="P1468" s="12"/>
      <c r="Q1468" s="12"/>
      <c r="R1468" s="12"/>
      <c r="S1468" s="12"/>
      <c r="U1468" s="3"/>
      <c r="V1468" s="3"/>
    </row>
    <row r="1469" spans="1:22" x14ac:dyDescent="0.3">
      <c r="A1469" s="81"/>
      <c r="O1469" s="12"/>
      <c r="P1469" s="12"/>
      <c r="Q1469" s="12"/>
      <c r="R1469" s="12"/>
      <c r="S1469" s="12"/>
      <c r="U1469" s="3"/>
      <c r="V1469" s="3"/>
    </row>
    <row r="1470" spans="1:22" x14ac:dyDescent="0.3">
      <c r="A1470" s="81"/>
      <c r="O1470" s="12"/>
      <c r="P1470" s="12"/>
      <c r="Q1470" s="12"/>
      <c r="R1470" s="12"/>
      <c r="S1470" s="12"/>
      <c r="U1470" s="3"/>
      <c r="V1470" s="3"/>
    </row>
    <row r="1471" spans="1:22" x14ac:dyDescent="0.3">
      <c r="A1471" s="81"/>
      <c r="O1471" s="12"/>
      <c r="P1471" s="12"/>
      <c r="Q1471" s="12"/>
      <c r="R1471" s="12"/>
      <c r="S1471" s="12"/>
      <c r="U1471" s="3"/>
      <c r="V1471" s="3"/>
    </row>
    <row r="1472" spans="1:22" x14ac:dyDescent="0.3">
      <c r="A1472" s="81"/>
      <c r="O1472" s="12"/>
      <c r="P1472" s="12"/>
      <c r="Q1472" s="12"/>
      <c r="R1472" s="12"/>
      <c r="S1472" s="12"/>
      <c r="U1472" s="3"/>
      <c r="V1472" s="3"/>
    </row>
    <row r="1473" spans="1:22" x14ac:dyDescent="0.3">
      <c r="A1473" s="81"/>
      <c r="O1473" s="12"/>
      <c r="P1473" s="12"/>
      <c r="Q1473" s="12"/>
      <c r="R1473" s="12"/>
      <c r="S1473" s="12"/>
      <c r="U1473" s="3"/>
      <c r="V1473" s="3"/>
    </row>
    <row r="1474" spans="1:22" x14ac:dyDescent="0.3">
      <c r="A1474" s="81"/>
      <c r="O1474" s="12"/>
      <c r="P1474" s="12"/>
      <c r="Q1474" s="12"/>
      <c r="R1474" s="12"/>
      <c r="S1474" s="12"/>
      <c r="U1474" s="3"/>
      <c r="V1474" s="3"/>
    </row>
    <row r="1475" spans="1:22" x14ac:dyDescent="0.3">
      <c r="A1475" s="81"/>
      <c r="O1475" s="12"/>
      <c r="P1475" s="12"/>
      <c r="Q1475" s="12"/>
      <c r="R1475" s="12"/>
      <c r="S1475" s="12"/>
      <c r="U1475" s="3"/>
      <c r="V1475" s="3"/>
    </row>
    <row r="1476" spans="1:22" x14ac:dyDescent="0.3">
      <c r="A1476" s="81"/>
      <c r="O1476" s="12"/>
      <c r="P1476" s="12"/>
      <c r="Q1476" s="12"/>
      <c r="R1476" s="12"/>
      <c r="S1476" s="12"/>
      <c r="U1476" s="3"/>
      <c r="V1476" s="3"/>
    </row>
    <row r="1477" spans="1:22" x14ac:dyDescent="0.3">
      <c r="A1477" s="81"/>
      <c r="O1477" s="12"/>
      <c r="P1477" s="12"/>
      <c r="Q1477" s="12"/>
      <c r="R1477" s="12"/>
      <c r="S1477" s="12"/>
      <c r="U1477" s="3"/>
      <c r="V1477" s="3"/>
    </row>
    <row r="1478" spans="1:22" x14ac:dyDescent="0.3">
      <c r="A1478" s="81"/>
      <c r="O1478" s="12"/>
      <c r="P1478" s="12"/>
      <c r="Q1478" s="12"/>
      <c r="R1478" s="12"/>
      <c r="S1478" s="12"/>
      <c r="U1478" s="3"/>
      <c r="V1478" s="3"/>
    </row>
    <row r="1479" spans="1:22" x14ac:dyDescent="0.3">
      <c r="A1479" s="81"/>
      <c r="O1479" s="12"/>
      <c r="P1479" s="12"/>
      <c r="Q1479" s="12"/>
      <c r="R1479" s="12"/>
      <c r="S1479" s="12"/>
      <c r="U1479" s="3"/>
      <c r="V1479" s="3"/>
    </row>
    <row r="1480" spans="1:22" x14ac:dyDescent="0.3">
      <c r="A1480" s="81"/>
      <c r="O1480" s="12"/>
      <c r="P1480" s="12"/>
      <c r="Q1480" s="12"/>
      <c r="R1480" s="12"/>
      <c r="S1480" s="12"/>
      <c r="U1480" s="3"/>
      <c r="V1480" s="3"/>
    </row>
    <row r="1481" spans="1:22" x14ac:dyDescent="0.3">
      <c r="A1481" s="81"/>
      <c r="O1481" s="12"/>
      <c r="P1481" s="12"/>
      <c r="Q1481" s="12"/>
      <c r="R1481" s="12"/>
      <c r="S1481" s="12"/>
      <c r="U1481" s="3"/>
      <c r="V1481" s="3"/>
    </row>
    <row r="1482" spans="1:22" x14ac:dyDescent="0.3">
      <c r="A1482" s="81"/>
      <c r="O1482" s="12"/>
      <c r="P1482" s="12"/>
      <c r="Q1482" s="12"/>
      <c r="R1482" s="12"/>
      <c r="S1482" s="12"/>
      <c r="U1482" s="3"/>
      <c r="V1482" s="3"/>
    </row>
    <row r="1483" spans="1:22" x14ac:dyDescent="0.3">
      <c r="A1483" s="81"/>
      <c r="O1483" s="12"/>
      <c r="P1483" s="12"/>
      <c r="Q1483" s="12"/>
      <c r="R1483" s="12"/>
      <c r="S1483" s="12"/>
      <c r="U1483" s="3"/>
      <c r="V1483" s="3"/>
    </row>
    <row r="1484" spans="1:22" x14ac:dyDescent="0.3">
      <c r="A1484" s="81"/>
      <c r="O1484" s="12"/>
      <c r="P1484" s="12"/>
      <c r="Q1484" s="12"/>
      <c r="R1484" s="12"/>
      <c r="S1484" s="12"/>
      <c r="U1484" s="3"/>
      <c r="V1484" s="3"/>
    </row>
    <row r="1485" spans="1:22" x14ac:dyDescent="0.3">
      <c r="A1485" s="81"/>
      <c r="O1485" s="12"/>
      <c r="P1485" s="12"/>
      <c r="Q1485" s="12"/>
      <c r="R1485" s="12"/>
      <c r="S1485" s="12"/>
      <c r="U1485" s="3"/>
      <c r="V1485" s="3"/>
    </row>
    <row r="1486" spans="1:22" x14ac:dyDescent="0.3">
      <c r="A1486" s="81"/>
      <c r="O1486" s="12"/>
      <c r="P1486" s="12"/>
      <c r="Q1486" s="12"/>
      <c r="R1486" s="12"/>
      <c r="S1486" s="12"/>
      <c r="U1486" s="3"/>
      <c r="V1486" s="3"/>
    </row>
    <row r="1487" spans="1:22" x14ac:dyDescent="0.3">
      <c r="A1487" s="81"/>
      <c r="O1487" s="12"/>
      <c r="P1487" s="12"/>
      <c r="Q1487" s="12"/>
      <c r="R1487" s="12"/>
      <c r="S1487" s="12"/>
      <c r="U1487" s="3"/>
      <c r="V1487" s="3"/>
    </row>
    <row r="1488" spans="1:22" x14ac:dyDescent="0.3">
      <c r="A1488" s="81"/>
      <c r="O1488" s="12"/>
      <c r="P1488" s="12"/>
      <c r="Q1488" s="12"/>
      <c r="R1488" s="12"/>
      <c r="S1488" s="12"/>
      <c r="U1488" s="3"/>
      <c r="V1488" s="3"/>
    </row>
    <row r="1489" spans="1:22" x14ac:dyDescent="0.3">
      <c r="A1489" s="81"/>
      <c r="O1489" s="12"/>
      <c r="P1489" s="12"/>
      <c r="Q1489" s="12"/>
      <c r="R1489" s="12"/>
      <c r="S1489" s="12"/>
      <c r="U1489" s="3"/>
      <c r="V1489" s="3"/>
    </row>
    <row r="1490" spans="1:22" x14ac:dyDescent="0.3">
      <c r="A1490" s="81"/>
      <c r="O1490" s="12"/>
      <c r="P1490" s="12"/>
      <c r="Q1490" s="12"/>
      <c r="R1490" s="12"/>
      <c r="S1490" s="12"/>
      <c r="U1490" s="3"/>
      <c r="V1490" s="3"/>
    </row>
    <row r="1491" spans="1:22" x14ac:dyDescent="0.3">
      <c r="A1491" s="81"/>
      <c r="O1491" s="12"/>
      <c r="P1491" s="12"/>
      <c r="Q1491" s="12"/>
      <c r="R1491" s="12"/>
      <c r="S1491" s="12"/>
      <c r="U1491" s="3"/>
      <c r="V1491" s="3"/>
    </row>
    <row r="1492" spans="1:22" x14ac:dyDescent="0.3">
      <c r="A1492" s="81"/>
      <c r="O1492" s="12"/>
      <c r="P1492" s="12"/>
      <c r="Q1492" s="12"/>
      <c r="R1492" s="12"/>
      <c r="S1492" s="12"/>
      <c r="U1492" s="3"/>
      <c r="V1492" s="3"/>
    </row>
    <row r="1493" spans="1:22" x14ac:dyDescent="0.3">
      <c r="A1493" s="81"/>
      <c r="O1493" s="12"/>
      <c r="P1493" s="12"/>
      <c r="Q1493" s="12"/>
      <c r="R1493" s="12"/>
      <c r="S1493" s="12"/>
      <c r="U1493" s="3"/>
      <c r="V1493" s="3"/>
    </row>
    <row r="1494" spans="1:22" x14ac:dyDescent="0.3">
      <c r="A1494" s="81"/>
      <c r="O1494" s="12"/>
      <c r="P1494" s="12"/>
      <c r="Q1494" s="12"/>
      <c r="R1494" s="12"/>
      <c r="S1494" s="12"/>
      <c r="U1494" s="3"/>
      <c r="V1494" s="3"/>
    </row>
    <row r="1495" spans="1:22" x14ac:dyDescent="0.3">
      <c r="A1495" s="81"/>
      <c r="O1495" s="12"/>
      <c r="P1495" s="12"/>
      <c r="Q1495" s="12"/>
      <c r="R1495" s="12"/>
      <c r="S1495" s="12"/>
      <c r="U1495" s="3"/>
      <c r="V1495" s="3"/>
    </row>
    <row r="1496" spans="1:22" x14ac:dyDescent="0.3">
      <c r="A1496" s="81"/>
      <c r="O1496" s="12"/>
      <c r="P1496" s="12"/>
      <c r="Q1496" s="12"/>
      <c r="R1496" s="12"/>
      <c r="S1496" s="12"/>
      <c r="U1496" s="3"/>
      <c r="V1496" s="3"/>
    </row>
    <row r="1497" spans="1:22" x14ac:dyDescent="0.3">
      <c r="A1497" s="81"/>
      <c r="O1497" s="12"/>
      <c r="P1497" s="12"/>
      <c r="Q1497" s="12"/>
      <c r="R1497" s="12"/>
      <c r="S1497" s="12"/>
      <c r="U1497" s="3"/>
      <c r="V1497" s="3"/>
    </row>
    <row r="1498" spans="1:22" x14ac:dyDescent="0.3">
      <c r="A1498" s="81"/>
      <c r="O1498" s="12"/>
      <c r="P1498" s="12"/>
      <c r="Q1498" s="12"/>
      <c r="R1498" s="12"/>
      <c r="S1498" s="12"/>
      <c r="U1498" s="3"/>
      <c r="V1498" s="3"/>
    </row>
    <row r="1499" spans="1:22" x14ac:dyDescent="0.3">
      <c r="A1499" s="81"/>
      <c r="O1499" s="12"/>
      <c r="P1499" s="12"/>
      <c r="Q1499" s="12"/>
      <c r="R1499" s="12"/>
      <c r="S1499" s="12"/>
      <c r="U1499" s="3"/>
      <c r="V1499" s="3"/>
    </row>
    <row r="1500" spans="1:22" x14ac:dyDescent="0.3">
      <c r="A1500" s="81"/>
      <c r="O1500" s="12"/>
      <c r="P1500" s="12"/>
      <c r="Q1500" s="12"/>
      <c r="R1500" s="12"/>
      <c r="S1500" s="12"/>
      <c r="U1500" s="3"/>
      <c r="V1500" s="3"/>
    </row>
    <row r="1501" spans="1:22" x14ac:dyDescent="0.3">
      <c r="A1501" s="81"/>
      <c r="O1501" s="12"/>
      <c r="P1501" s="12"/>
      <c r="Q1501" s="12"/>
      <c r="R1501" s="12"/>
      <c r="S1501" s="12"/>
      <c r="U1501" s="3"/>
      <c r="V1501" s="3"/>
    </row>
    <row r="1502" spans="1:22" x14ac:dyDescent="0.3">
      <c r="A1502" s="81"/>
      <c r="O1502" s="12"/>
      <c r="P1502" s="12"/>
      <c r="Q1502" s="12"/>
      <c r="R1502" s="12"/>
      <c r="S1502" s="12"/>
      <c r="U1502" s="3"/>
      <c r="V1502" s="3"/>
    </row>
    <row r="1503" spans="1:22" x14ac:dyDescent="0.3">
      <c r="A1503" s="81"/>
      <c r="O1503" s="12"/>
      <c r="P1503" s="12"/>
      <c r="Q1503" s="12"/>
      <c r="R1503" s="12"/>
      <c r="S1503" s="12"/>
      <c r="U1503" s="3"/>
      <c r="V1503" s="3"/>
    </row>
    <row r="1504" spans="1:22" x14ac:dyDescent="0.3">
      <c r="A1504" s="81"/>
      <c r="O1504" s="12"/>
      <c r="P1504" s="12"/>
      <c r="Q1504" s="12"/>
      <c r="R1504" s="12"/>
      <c r="S1504" s="12"/>
      <c r="U1504" s="3"/>
      <c r="V1504" s="3"/>
    </row>
    <row r="1505" spans="1:22" x14ac:dyDescent="0.3">
      <c r="A1505" s="81"/>
      <c r="O1505" s="12"/>
      <c r="P1505" s="12"/>
      <c r="Q1505" s="12"/>
      <c r="R1505" s="12"/>
      <c r="S1505" s="12"/>
      <c r="U1505" s="3"/>
      <c r="V1505" s="3"/>
    </row>
    <row r="1506" spans="1:22" x14ac:dyDescent="0.3">
      <c r="A1506" s="81"/>
      <c r="O1506" s="12"/>
      <c r="P1506" s="12"/>
      <c r="Q1506" s="12"/>
      <c r="R1506" s="12"/>
      <c r="S1506" s="12"/>
      <c r="U1506" s="3"/>
      <c r="V1506" s="3"/>
    </row>
    <row r="1507" spans="1:22" x14ac:dyDescent="0.3">
      <c r="A1507" s="81"/>
      <c r="O1507" s="12"/>
      <c r="P1507" s="12"/>
      <c r="Q1507" s="12"/>
      <c r="R1507" s="12"/>
      <c r="S1507" s="12"/>
      <c r="U1507" s="3"/>
      <c r="V1507" s="3"/>
    </row>
    <row r="1508" spans="1:22" x14ac:dyDescent="0.3">
      <c r="A1508" s="81"/>
      <c r="O1508" s="12"/>
      <c r="P1508" s="12"/>
      <c r="Q1508" s="12"/>
      <c r="R1508" s="12"/>
      <c r="S1508" s="12"/>
      <c r="U1508" s="3"/>
      <c r="V1508" s="3"/>
    </row>
    <row r="1509" spans="1:22" x14ac:dyDescent="0.3">
      <c r="A1509" s="81"/>
      <c r="O1509" s="12"/>
      <c r="P1509" s="12"/>
      <c r="Q1509" s="12"/>
      <c r="R1509" s="12"/>
      <c r="S1509" s="12"/>
      <c r="U1509" s="3"/>
      <c r="V1509" s="3"/>
    </row>
    <row r="1510" spans="1:22" x14ac:dyDescent="0.3">
      <c r="A1510" s="81"/>
      <c r="O1510" s="12"/>
      <c r="P1510" s="12"/>
      <c r="Q1510" s="12"/>
      <c r="R1510" s="12"/>
      <c r="S1510" s="12"/>
      <c r="U1510" s="3"/>
      <c r="V1510" s="3"/>
    </row>
    <row r="1511" spans="1:22" x14ac:dyDescent="0.3">
      <c r="A1511" s="81"/>
      <c r="O1511" s="12"/>
      <c r="P1511" s="12"/>
      <c r="Q1511" s="12"/>
      <c r="R1511" s="12"/>
      <c r="S1511" s="12"/>
      <c r="U1511" s="3"/>
      <c r="V1511" s="3"/>
    </row>
    <row r="1512" spans="1:22" x14ac:dyDescent="0.3">
      <c r="A1512" s="81"/>
      <c r="O1512" s="12"/>
      <c r="P1512" s="12"/>
      <c r="Q1512" s="12"/>
      <c r="R1512" s="12"/>
      <c r="S1512" s="12"/>
      <c r="U1512" s="3"/>
      <c r="V1512" s="3"/>
    </row>
    <row r="1513" spans="1:22" x14ac:dyDescent="0.3">
      <c r="A1513" s="81"/>
      <c r="O1513" s="12"/>
      <c r="P1513" s="12"/>
      <c r="Q1513" s="12"/>
      <c r="R1513" s="12"/>
      <c r="S1513" s="12"/>
      <c r="U1513" s="3"/>
      <c r="V1513" s="3"/>
    </row>
    <row r="1514" spans="1:22" x14ac:dyDescent="0.3">
      <c r="A1514" s="81"/>
      <c r="O1514" s="12"/>
      <c r="P1514" s="12"/>
      <c r="Q1514" s="12"/>
      <c r="R1514" s="12"/>
      <c r="S1514" s="12"/>
      <c r="U1514" s="3"/>
      <c r="V1514" s="3"/>
    </row>
    <row r="1515" spans="1:22" x14ac:dyDescent="0.3">
      <c r="A1515" s="81"/>
      <c r="O1515" s="12"/>
      <c r="P1515" s="12"/>
      <c r="Q1515" s="12"/>
      <c r="R1515" s="12"/>
      <c r="S1515" s="12"/>
      <c r="U1515" s="3"/>
      <c r="V1515" s="3"/>
    </row>
    <row r="1516" spans="1:22" x14ac:dyDescent="0.3">
      <c r="A1516" s="81"/>
      <c r="O1516" s="12"/>
      <c r="P1516" s="12"/>
      <c r="Q1516" s="12"/>
      <c r="R1516" s="12"/>
      <c r="S1516" s="12"/>
      <c r="U1516" s="3"/>
      <c r="V1516" s="3"/>
    </row>
    <row r="1517" spans="1:22" x14ac:dyDescent="0.3">
      <c r="A1517" s="81"/>
      <c r="O1517" s="12"/>
      <c r="P1517" s="12"/>
      <c r="Q1517" s="12"/>
      <c r="R1517" s="12"/>
      <c r="S1517" s="12"/>
      <c r="U1517" s="3"/>
      <c r="V1517" s="3"/>
    </row>
    <row r="1518" spans="1:22" x14ac:dyDescent="0.3">
      <c r="A1518" s="81"/>
      <c r="O1518" s="12"/>
      <c r="P1518" s="12"/>
      <c r="Q1518" s="12"/>
      <c r="R1518" s="12"/>
      <c r="S1518" s="12"/>
      <c r="U1518" s="3"/>
      <c r="V1518" s="3"/>
    </row>
    <row r="1519" spans="1:22" x14ac:dyDescent="0.3">
      <c r="A1519" s="81"/>
      <c r="O1519" s="12"/>
      <c r="P1519" s="12"/>
      <c r="Q1519" s="12"/>
      <c r="R1519" s="12"/>
      <c r="S1519" s="12"/>
      <c r="U1519" s="3"/>
      <c r="V1519" s="3"/>
    </row>
    <row r="1520" spans="1:22" x14ac:dyDescent="0.3">
      <c r="A1520" s="81"/>
      <c r="O1520" s="12"/>
      <c r="P1520" s="12"/>
      <c r="Q1520" s="12"/>
      <c r="R1520" s="12"/>
      <c r="S1520" s="12"/>
      <c r="U1520" s="3"/>
      <c r="V1520" s="3"/>
    </row>
    <row r="1521" spans="1:22" x14ac:dyDescent="0.3">
      <c r="A1521" s="81"/>
      <c r="O1521" s="12"/>
      <c r="P1521" s="12"/>
      <c r="Q1521" s="12"/>
      <c r="R1521" s="12"/>
      <c r="S1521" s="12"/>
      <c r="U1521" s="3"/>
      <c r="V1521" s="3"/>
    </row>
    <row r="1522" spans="1:22" x14ac:dyDescent="0.3">
      <c r="A1522" s="81"/>
      <c r="O1522" s="12"/>
      <c r="P1522" s="12"/>
      <c r="Q1522" s="12"/>
      <c r="R1522" s="12"/>
      <c r="S1522" s="12"/>
      <c r="U1522" s="3"/>
      <c r="V1522" s="3"/>
    </row>
    <row r="1523" spans="1:22" x14ac:dyDescent="0.3">
      <c r="A1523" s="81"/>
      <c r="O1523" s="12"/>
      <c r="P1523" s="12"/>
      <c r="Q1523" s="12"/>
      <c r="R1523" s="12"/>
      <c r="S1523" s="12"/>
      <c r="U1523" s="3"/>
      <c r="V1523" s="3"/>
    </row>
    <row r="1524" spans="1:22" x14ac:dyDescent="0.3">
      <c r="A1524" s="81"/>
      <c r="O1524" s="12"/>
      <c r="P1524" s="12"/>
      <c r="Q1524" s="12"/>
      <c r="R1524" s="12"/>
      <c r="S1524" s="12"/>
      <c r="U1524" s="3"/>
      <c r="V1524" s="3"/>
    </row>
    <row r="1525" spans="1:22" x14ac:dyDescent="0.3">
      <c r="A1525" s="81"/>
      <c r="O1525" s="12"/>
      <c r="P1525" s="12"/>
      <c r="Q1525" s="12"/>
      <c r="R1525" s="12"/>
      <c r="S1525" s="12"/>
      <c r="U1525" s="3"/>
      <c r="V1525" s="3"/>
    </row>
    <row r="1526" spans="1:22" x14ac:dyDescent="0.3">
      <c r="A1526" s="81"/>
      <c r="O1526" s="12"/>
      <c r="P1526" s="12"/>
      <c r="Q1526" s="12"/>
      <c r="R1526" s="12"/>
      <c r="S1526" s="12"/>
      <c r="U1526" s="3"/>
      <c r="V1526" s="3"/>
    </row>
    <row r="1527" spans="1:22" x14ac:dyDescent="0.3">
      <c r="A1527" s="81"/>
      <c r="O1527" s="12"/>
      <c r="P1527" s="12"/>
      <c r="Q1527" s="12"/>
      <c r="R1527" s="12"/>
      <c r="S1527" s="12"/>
      <c r="U1527" s="3"/>
      <c r="V1527" s="3"/>
    </row>
    <row r="1528" spans="1:22" x14ac:dyDescent="0.3">
      <c r="A1528" s="81"/>
      <c r="O1528" s="12"/>
      <c r="P1528" s="12"/>
      <c r="Q1528" s="12"/>
      <c r="R1528" s="12"/>
      <c r="S1528" s="12"/>
      <c r="U1528" s="3"/>
      <c r="V1528" s="3"/>
    </row>
    <row r="1529" spans="1:22" x14ac:dyDescent="0.3">
      <c r="A1529" s="81"/>
      <c r="O1529" s="12"/>
      <c r="P1529" s="12"/>
      <c r="Q1529" s="12"/>
      <c r="R1529" s="12"/>
      <c r="S1529" s="12"/>
      <c r="U1529" s="3"/>
      <c r="V1529" s="3"/>
    </row>
    <row r="1530" spans="1:22" x14ac:dyDescent="0.3">
      <c r="A1530" s="81"/>
      <c r="O1530" s="12"/>
      <c r="P1530" s="12"/>
      <c r="Q1530" s="12"/>
      <c r="R1530" s="12"/>
      <c r="S1530" s="12"/>
      <c r="U1530" s="3"/>
      <c r="V1530" s="3"/>
    </row>
    <row r="1531" spans="1:22" x14ac:dyDescent="0.3">
      <c r="A1531" s="81"/>
      <c r="O1531" s="12"/>
      <c r="P1531" s="12"/>
      <c r="Q1531" s="12"/>
      <c r="R1531" s="12"/>
      <c r="S1531" s="12"/>
      <c r="U1531" s="3"/>
      <c r="V1531" s="3"/>
    </row>
    <row r="1532" spans="1:22" x14ac:dyDescent="0.3">
      <c r="A1532" s="81"/>
      <c r="O1532" s="12"/>
      <c r="P1532" s="12"/>
      <c r="Q1532" s="12"/>
      <c r="R1532" s="12"/>
      <c r="S1532" s="12"/>
      <c r="U1532" s="3"/>
      <c r="V1532" s="3"/>
    </row>
    <row r="1533" spans="1:22" x14ac:dyDescent="0.3">
      <c r="A1533" s="81"/>
      <c r="O1533" s="12"/>
      <c r="P1533" s="12"/>
      <c r="Q1533" s="12"/>
      <c r="R1533" s="12"/>
      <c r="S1533" s="12"/>
      <c r="U1533" s="3"/>
      <c r="V1533" s="3"/>
    </row>
    <row r="1534" spans="1:22" x14ac:dyDescent="0.3">
      <c r="A1534" s="81"/>
      <c r="O1534" s="12"/>
      <c r="P1534" s="12"/>
      <c r="Q1534" s="12"/>
      <c r="R1534" s="12"/>
      <c r="S1534" s="12"/>
      <c r="U1534" s="3"/>
      <c r="V1534" s="3"/>
    </row>
    <row r="1535" spans="1:22" x14ac:dyDescent="0.3">
      <c r="A1535" s="81"/>
      <c r="O1535" s="12"/>
      <c r="P1535" s="12"/>
      <c r="Q1535" s="12"/>
      <c r="R1535" s="12"/>
      <c r="S1535" s="12"/>
      <c r="U1535" s="3"/>
      <c r="V1535" s="3"/>
    </row>
    <row r="1536" spans="1:22" x14ac:dyDescent="0.3">
      <c r="A1536" s="81"/>
      <c r="O1536" s="12"/>
      <c r="P1536" s="12"/>
      <c r="Q1536" s="12"/>
      <c r="R1536" s="12"/>
      <c r="S1536" s="12"/>
      <c r="U1536" s="3"/>
      <c r="V1536" s="3"/>
    </row>
    <row r="1537" spans="1:22" x14ac:dyDescent="0.3">
      <c r="A1537" s="81"/>
      <c r="O1537" s="12"/>
      <c r="P1537" s="12"/>
      <c r="Q1537" s="12"/>
      <c r="R1537" s="12"/>
      <c r="S1537" s="12"/>
      <c r="U1537" s="3"/>
      <c r="V1537" s="3"/>
    </row>
    <row r="1538" spans="1:22" x14ac:dyDescent="0.3">
      <c r="A1538" s="81"/>
      <c r="O1538" s="12"/>
      <c r="P1538" s="12"/>
      <c r="Q1538" s="12"/>
      <c r="R1538" s="12"/>
      <c r="S1538" s="12"/>
      <c r="U1538" s="3"/>
      <c r="V1538" s="3"/>
    </row>
    <row r="1539" spans="1:22" x14ac:dyDescent="0.3">
      <c r="A1539" s="81"/>
      <c r="O1539" s="12"/>
      <c r="P1539" s="12"/>
      <c r="Q1539" s="12"/>
      <c r="R1539" s="12"/>
      <c r="S1539" s="12"/>
      <c r="U1539" s="3"/>
      <c r="V1539" s="3"/>
    </row>
    <row r="1540" spans="1:22" x14ac:dyDescent="0.3">
      <c r="A1540" s="81"/>
      <c r="O1540" s="12"/>
      <c r="P1540" s="12"/>
      <c r="Q1540" s="12"/>
      <c r="R1540" s="12"/>
      <c r="S1540" s="12"/>
      <c r="U1540" s="3"/>
      <c r="V1540" s="3"/>
    </row>
    <row r="1541" spans="1:22" x14ac:dyDescent="0.3">
      <c r="A1541" s="81"/>
      <c r="O1541" s="12"/>
      <c r="P1541" s="12"/>
      <c r="Q1541" s="12"/>
      <c r="R1541" s="12"/>
      <c r="S1541" s="12"/>
      <c r="U1541" s="3"/>
      <c r="V1541" s="3"/>
    </row>
    <row r="1542" spans="1:22" x14ac:dyDescent="0.3">
      <c r="A1542" s="81"/>
      <c r="O1542" s="12"/>
      <c r="P1542" s="12"/>
      <c r="Q1542" s="12"/>
      <c r="R1542" s="12"/>
      <c r="S1542" s="12"/>
      <c r="U1542" s="3"/>
      <c r="V1542" s="3"/>
    </row>
    <row r="1543" spans="1:22" x14ac:dyDescent="0.3">
      <c r="A1543" s="81"/>
      <c r="O1543" s="12"/>
      <c r="P1543" s="12"/>
      <c r="Q1543" s="12"/>
      <c r="R1543" s="12"/>
      <c r="S1543" s="12"/>
      <c r="U1543" s="3"/>
      <c r="V1543" s="3"/>
    </row>
    <row r="1544" spans="1:22" x14ac:dyDescent="0.3">
      <c r="A1544" s="81"/>
      <c r="O1544" s="12"/>
      <c r="P1544" s="12"/>
      <c r="Q1544" s="12"/>
      <c r="R1544" s="12"/>
      <c r="S1544" s="12"/>
      <c r="U1544" s="3"/>
      <c r="V1544" s="3"/>
    </row>
    <row r="1545" spans="1:22" x14ac:dyDescent="0.3">
      <c r="A1545" s="81"/>
      <c r="O1545" s="12"/>
      <c r="P1545" s="12"/>
      <c r="Q1545" s="12"/>
      <c r="R1545" s="12"/>
      <c r="S1545" s="12"/>
      <c r="U1545" s="3"/>
      <c r="V1545" s="3"/>
    </row>
    <row r="1546" spans="1:22" x14ac:dyDescent="0.3">
      <c r="A1546" s="81"/>
      <c r="O1546" s="12"/>
      <c r="P1546" s="12"/>
      <c r="Q1546" s="12"/>
      <c r="R1546" s="12"/>
      <c r="S1546" s="12"/>
      <c r="U1546" s="3"/>
      <c r="V1546" s="3"/>
    </row>
    <row r="1547" spans="1:22" x14ac:dyDescent="0.3">
      <c r="A1547" s="81"/>
      <c r="O1547" s="12"/>
      <c r="P1547" s="12"/>
      <c r="Q1547" s="12"/>
      <c r="R1547" s="12"/>
      <c r="S1547" s="12"/>
      <c r="U1547" s="3"/>
      <c r="V1547" s="3"/>
    </row>
    <row r="1548" spans="1:22" x14ac:dyDescent="0.3">
      <c r="A1548" s="81"/>
      <c r="O1548" s="12"/>
      <c r="P1548" s="12"/>
      <c r="Q1548" s="12"/>
      <c r="R1548" s="12"/>
      <c r="S1548" s="12"/>
      <c r="U1548" s="3"/>
      <c r="V1548" s="3"/>
    </row>
    <row r="1549" spans="1:22" x14ac:dyDescent="0.3">
      <c r="A1549" s="81"/>
      <c r="O1549" s="12"/>
      <c r="P1549" s="12"/>
      <c r="Q1549" s="12"/>
      <c r="R1549" s="12"/>
      <c r="S1549" s="12"/>
      <c r="U1549" s="3"/>
      <c r="V1549" s="3"/>
    </row>
    <row r="1550" spans="1:22" x14ac:dyDescent="0.3">
      <c r="A1550" s="81"/>
      <c r="O1550" s="12"/>
      <c r="P1550" s="12"/>
      <c r="Q1550" s="12"/>
      <c r="R1550" s="12"/>
      <c r="S1550" s="12"/>
      <c r="U1550" s="3"/>
      <c r="V1550" s="3"/>
    </row>
    <row r="1551" spans="1:22" x14ac:dyDescent="0.3">
      <c r="A1551" s="81"/>
      <c r="O1551" s="12"/>
      <c r="P1551" s="12"/>
      <c r="Q1551" s="12"/>
      <c r="R1551" s="12"/>
      <c r="S1551" s="12"/>
      <c r="U1551" s="3"/>
      <c r="V1551" s="3"/>
    </row>
    <row r="1552" spans="1:22" x14ac:dyDescent="0.3">
      <c r="A1552" s="81"/>
      <c r="O1552" s="12"/>
      <c r="P1552" s="12"/>
      <c r="Q1552" s="12"/>
      <c r="R1552" s="12"/>
      <c r="S1552" s="12"/>
      <c r="U1552" s="3"/>
      <c r="V1552" s="3"/>
    </row>
    <row r="1553" spans="1:22" x14ac:dyDescent="0.3">
      <c r="A1553" s="81"/>
      <c r="O1553" s="12"/>
      <c r="P1553" s="12"/>
      <c r="Q1553" s="12"/>
      <c r="R1553" s="12"/>
      <c r="S1553" s="12"/>
      <c r="U1553" s="3"/>
      <c r="V1553" s="3"/>
    </row>
    <row r="1554" spans="1:22" x14ac:dyDescent="0.3">
      <c r="A1554" s="81"/>
      <c r="O1554" s="12"/>
      <c r="P1554" s="12"/>
      <c r="Q1554" s="12"/>
      <c r="R1554" s="12"/>
      <c r="S1554" s="12"/>
      <c r="U1554" s="3"/>
      <c r="V1554" s="3"/>
    </row>
    <row r="1555" spans="1:22" x14ac:dyDescent="0.3">
      <c r="A1555" s="81"/>
      <c r="O1555" s="12"/>
      <c r="P1555" s="12"/>
      <c r="Q1555" s="12"/>
      <c r="R1555" s="12"/>
      <c r="S1555" s="12"/>
      <c r="U1555" s="3"/>
      <c r="V1555" s="3"/>
    </row>
    <row r="1556" spans="1:22" x14ac:dyDescent="0.3">
      <c r="A1556" s="81"/>
      <c r="O1556" s="12"/>
      <c r="P1556" s="12"/>
      <c r="Q1556" s="12"/>
      <c r="R1556" s="12"/>
      <c r="S1556" s="12"/>
      <c r="U1556" s="3"/>
      <c r="V1556" s="3"/>
    </row>
    <row r="1557" spans="1:22" x14ac:dyDescent="0.3">
      <c r="A1557" s="81"/>
      <c r="O1557" s="12"/>
      <c r="P1557" s="12"/>
      <c r="Q1557" s="12"/>
      <c r="R1557" s="12"/>
      <c r="S1557" s="12"/>
      <c r="U1557" s="3"/>
      <c r="V1557" s="3"/>
    </row>
    <row r="1558" spans="1:22" x14ac:dyDescent="0.3">
      <c r="A1558" s="81"/>
      <c r="O1558" s="12"/>
      <c r="P1558" s="12"/>
      <c r="Q1558" s="12"/>
      <c r="R1558" s="12"/>
      <c r="S1558" s="12"/>
      <c r="U1558" s="3"/>
      <c r="V1558" s="3"/>
    </row>
    <row r="1559" spans="1:22" x14ac:dyDescent="0.3">
      <c r="A1559" s="81"/>
      <c r="O1559" s="12"/>
      <c r="P1559" s="12"/>
      <c r="Q1559" s="12"/>
      <c r="R1559" s="12"/>
      <c r="S1559" s="12"/>
      <c r="U1559" s="3"/>
      <c r="V1559" s="3"/>
    </row>
    <row r="1560" spans="1:22" x14ac:dyDescent="0.3">
      <c r="A1560" s="81"/>
      <c r="O1560" s="12"/>
      <c r="P1560" s="12"/>
      <c r="Q1560" s="12"/>
      <c r="R1560" s="12"/>
      <c r="S1560" s="12"/>
      <c r="U1560" s="3"/>
      <c r="V1560" s="3"/>
    </row>
    <row r="1561" spans="1:22" x14ac:dyDescent="0.3">
      <c r="A1561" s="81"/>
      <c r="O1561" s="12"/>
      <c r="P1561" s="12"/>
      <c r="Q1561" s="12"/>
      <c r="R1561" s="12"/>
      <c r="S1561" s="12"/>
      <c r="U1561" s="3"/>
      <c r="V1561" s="3"/>
    </row>
    <row r="1562" spans="1:22" x14ac:dyDescent="0.3">
      <c r="A1562" s="81"/>
      <c r="O1562" s="12"/>
      <c r="P1562" s="12"/>
      <c r="Q1562" s="12"/>
      <c r="R1562" s="12"/>
      <c r="S1562" s="12"/>
      <c r="U1562" s="3"/>
      <c r="V1562" s="3"/>
    </row>
    <row r="1563" spans="1:22" x14ac:dyDescent="0.3">
      <c r="A1563" s="81"/>
      <c r="O1563" s="12"/>
      <c r="P1563" s="12"/>
      <c r="Q1563" s="12"/>
      <c r="R1563" s="12"/>
      <c r="S1563" s="12"/>
      <c r="U1563" s="3"/>
      <c r="V1563" s="3"/>
    </row>
    <row r="1564" spans="1:22" x14ac:dyDescent="0.3">
      <c r="A1564" s="81"/>
      <c r="O1564" s="12"/>
      <c r="P1564" s="12"/>
      <c r="Q1564" s="12"/>
      <c r="R1564" s="12"/>
      <c r="S1564" s="12"/>
      <c r="U1564" s="3"/>
      <c r="V1564" s="3"/>
    </row>
    <row r="1565" spans="1:22" x14ac:dyDescent="0.3">
      <c r="A1565" s="81"/>
      <c r="O1565" s="12"/>
      <c r="P1565" s="12"/>
      <c r="Q1565" s="12"/>
      <c r="R1565" s="12"/>
      <c r="S1565" s="12"/>
      <c r="U1565" s="3"/>
      <c r="V1565" s="3"/>
    </row>
    <row r="1566" spans="1:22" x14ac:dyDescent="0.3">
      <c r="A1566" s="81"/>
      <c r="O1566" s="12"/>
      <c r="P1566" s="12"/>
      <c r="Q1566" s="12"/>
      <c r="R1566" s="12"/>
      <c r="S1566" s="12"/>
      <c r="U1566" s="3"/>
      <c r="V1566" s="3"/>
    </row>
    <row r="1567" spans="1:22" x14ac:dyDescent="0.3">
      <c r="A1567" s="81"/>
      <c r="O1567" s="12"/>
      <c r="P1567" s="12"/>
      <c r="Q1567" s="12"/>
      <c r="R1567" s="12"/>
      <c r="S1567" s="12"/>
      <c r="U1567" s="3"/>
      <c r="V1567" s="3"/>
    </row>
    <row r="1568" spans="1:22" x14ac:dyDescent="0.3">
      <c r="A1568" s="81"/>
      <c r="O1568" s="12"/>
      <c r="P1568" s="12"/>
      <c r="Q1568" s="12"/>
      <c r="R1568" s="12"/>
      <c r="S1568" s="12"/>
      <c r="U1568" s="3"/>
      <c r="V1568" s="3"/>
    </row>
    <row r="1569" spans="1:22" x14ac:dyDescent="0.3">
      <c r="A1569" s="81"/>
      <c r="O1569" s="12"/>
      <c r="P1569" s="12"/>
      <c r="Q1569" s="12"/>
      <c r="R1569" s="12"/>
      <c r="S1569" s="12"/>
      <c r="U1569" s="3"/>
      <c r="V1569" s="3"/>
    </row>
    <row r="1570" spans="1:22" x14ac:dyDescent="0.3">
      <c r="A1570" s="81"/>
      <c r="O1570" s="12"/>
      <c r="P1570" s="12"/>
      <c r="Q1570" s="12"/>
      <c r="R1570" s="12"/>
      <c r="S1570" s="12"/>
      <c r="U1570" s="3"/>
      <c r="V1570" s="3"/>
    </row>
    <row r="1571" spans="1:22" x14ac:dyDescent="0.3">
      <c r="A1571" s="81"/>
      <c r="O1571" s="12"/>
      <c r="P1571" s="12"/>
      <c r="Q1571" s="12"/>
      <c r="R1571" s="12"/>
      <c r="S1571" s="12"/>
      <c r="U1571" s="3"/>
      <c r="V1571" s="3"/>
    </row>
    <row r="1572" spans="1:22" x14ac:dyDescent="0.3">
      <c r="A1572" s="81"/>
      <c r="O1572" s="12"/>
      <c r="P1572" s="12"/>
      <c r="Q1572" s="12"/>
      <c r="R1572" s="12"/>
      <c r="S1572" s="12"/>
      <c r="U1572" s="3"/>
      <c r="V1572" s="3"/>
    </row>
    <row r="1573" spans="1:22" x14ac:dyDescent="0.3">
      <c r="A1573" s="81"/>
      <c r="O1573" s="12"/>
      <c r="P1573" s="12"/>
      <c r="Q1573" s="12"/>
      <c r="R1573" s="12"/>
      <c r="S1573" s="12"/>
      <c r="U1573" s="3"/>
      <c r="V1573" s="3"/>
    </row>
    <row r="1574" spans="1:22" x14ac:dyDescent="0.3">
      <c r="A1574" s="81"/>
      <c r="O1574" s="12"/>
      <c r="P1574" s="12"/>
      <c r="Q1574" s="12"/>
      <c r="R1574" s="12"/>
      <c r="S1574" s="12"/>
      <c r="U1574" s="3"/>
      <c r="V1574" s="3"/>
    </row>
    <row r="1575" spans="1:22" x14ac:dyDescent="0.3">
      <c r="A1575" s="81"/>
      <c r="O1575" s="12"/>
      <c r="P1575" s="12"/>
      <c r="Q1575" s="12"/>
      <c r="R1575" s="12"/>
      <c r="S1575" s="12"/>
      <c r="U1575" s="3"/>
      <c r="V1575" s="3"/>
    </row>
    <row r="1576" spans="1:22" x14ac:dyDescent="0.3">
      <c r="A1576" s="81"/>
      <c r="O1576" s="12"/>
      <c r="P1576" s="12"/>
      <c r="Q1576" s="12"/>
      <c r="R1576" s="12"/>
      <c r="S1576" s="12"/>
      <c r="U1576" s="3"/>
      <c r="V1576" s="3"/>
    </row>
    <row r="1577" spans="1:22" x14ac:dyDescent="0.3">
      <c r="A1577" s="81"/>
      <c r="O1577" s="12"/>
      <c r="P1577" s="12"/>
      <c r="Q1577" s="12"/>
      <c r="R1577" s="12"/>
      <c r="S1577" s="12"/>
      <c r="U1577" s="3"/>
      <c r="V1577" s="3"/>
    </row>
    <row r="1578" spans="1:22" x14ac:dyDescent="0.3">
      <c r="A1578" s="81"/>
      <c r="O1578" s="12"/>
      <c r="P1578" s="12"/>
      <c r="Q1578" s="12"/>
      <c r="R1578" s="12"/>
      <c r="S1578" s="12"/>
      <c r="U1578" s="3"/>
      <c r="V1578" s="3"/>
    </row>
    <row r="1579" spans="1:22" x14ac:dyDescent="0.3">
      <c r="A1579" s="81"/>
      <c r="O1579" s="12"/>
      <c r="P1579" s="12"/>
      <c r="Q1579" s="12"/>
      <c r="R1579" s="12"/>
      <c r="S1579" s="12"/>
      <c r="U1579" s="3"/>
      <c r="V1579" s="3"/>
    </row>
    <row r="1580" spans="1:22" x14ac:dyDescent="0.3">
      <c r="A1580" s="81"/>
      <c r="O1580" s="12"/>
      <c r="P1580" s="12"/>
      <c r="Q1580" s="12"/>
      <c r="R1580" s="12"/>
      <c r="S1580" s="12"/>
      <c r="U1580" s="3"/>
      <c r="V1580" s="3"/>
    </row>
    <row r="1581" spans="1:22" x14ac:dyDescent="0.3">
      <c r="A1581" s="81"/>
      <c r="O1581" s="12"/>
      <c r="P1581" s="12"/>
      <c r="Q1581" s="12"/>
      <c r="R1581" s="12"/>
      <c r="S1581" s="12"/>
      <c r="U1581" s="3"/>
      <c r="V1581" s="3"/>
    </row>
    <row r="1582" spans="1:22" x14ac:dyDescent="0.3">
      <c r="A1582" s="81"/>
      <c r="O1582" s="12"/>
      <c r="P1582" s="12"/>
      <c r="Q1582" s="12"/>
      <c r="R1582" s="12"/>
      <c r="S1582" s="12"/>
      <c r="U1582" s="3"/>
      <c r="V1582" s="3"/>
    </row>
    <row r="1583" spans="1:22" x14ac:dyDescent="0.3">
      <c r="A1583" s="81"/>
      <c r="O1583" s="12"/>
      <c r="P1583" s="12"/>
      <c r="Q1583" s="12"/>
      <c r="R1583" s="12"/>
      <c r="S1583" s="12"/>
      <c r="U1583" s="3"/>
      <c r="V1583" s="3"/>
    </row>
    <row r="1584" spans="1:22" x14ac:dyDescent="0.3">
      <c r="A1584" s="81"/>
      <c r="O1584" s="12"/>
      <c r="P1584" s="12"/>
      <c r="Q1584" s="12"/>
      <c r="R1584" s="12"/>
      <c r="S1584" s="12"/>
      <c r="U1584" s="3"/>
      <c r="V1584" s="3"/>
    </row>
    <row r="1585" spans="1:22" x14ac:dyDescent="0.3">
      <c r="A1585" s="81"/>
      <c r="O1585" s="12"/>
      <c r="P1585" s="12"/>
      <c r="Q1585" s="12"/>
      <c r="R1585" s="12"/>
      <c r="S1585" s="12"/>
      <c r="U1585" s="3"/>
      <c r="V1585" s="3"/>
    </row>
    <row r="1586" spans="1:22" x14ac:dyDescent="0.3">
      <c r="A1586" s="81"/>
      <c r="O1586" s="12"/>
      <c r="P1586" s="12"/>
      <c r="Q1586" s="12"/>
      <c r="R1586" s="12"/>
      <c r="S1586" s="12"/>
      <c r="U1586" s="3"/>
      <c r="V1586" s="3"/>
    </row>
    <row r="1587" spans="1:22" x14ac:dyDescent="0.3">
      <c r="A1587" s="81"/>
      <c r="O1587" s="12"/>
      <c r="P1587" s="12"/>
      <c r="Q1587" s="12"/>
      <c r="R1587" s="12"/>
      <c r="S1587" s="12"/>
      <c r="U1587" s="3"/>
      <c r="V1587" s="3"/>
    </row>
    <row r="1588" spans="1:22" x14ac:dyDescent="0.3">
      <c r="A1588" s="81"/>
      <c r="O1588" s="12"/>
      <c r="P1588" s="12"/>
      <c r="Q1588" s="12"/>
      <c r="R1588" s="12"/>
      <c r="S1588" s="12"/>
      <c r="U1588" s="3"/>
      <c r="V1588" s="3"/>
    </row>
    <row r="1589" spans="1:22" x14ac:dyDescent="0.3">
      <c r="A1589" s="81"/>
      <c r="O1589" s="12"/>
      <c r="P1589" s="12"/>
      <c r="Q1589" s="12"/>
      <c r="R1589" s="12"/>
      <c r="S1589" s="12"/>
      <c r="U1589" s="3"/>
      <c r="V1589" s="3"/>
    </row>
    <row r="1590" spans="1:22" x14ac:dyDescent="0.3">
      <c r="A1590" s="81"/>
      <c r="O1590" s="12"/>
      <c r="P1590" s="12"/>
      <c r="Q1590" s="12"/>
      <c r="R1590" s="12"/>
      <c r="S1590" s="12"/>
      <c r="U1590" s="3"/>
      <c r="V1590" s="3"/>
    </row>
    <row r="1591" spans="1:22" x14ac:dyDescent="0.3">
      <c r="A1591" s="81"/>
      <c r="O1591" s="12"/>
      <c r="P1591" s="12"/>
      <c r="Q1591" s="12"/>
      <c r="R1591" s="12"/>
      <c r="S1591" s="12"/>
      <c r="U1591" s="3"/>
      <c r="V1591" s="3"/>
    </row>
    <row r="1592" spans="1:22" x14ac:dyDescent="0.3">
      <c r="A1592" s="81"/>
      <c r="O1592" s="12"/>
      <c r="P1592" s="12"/>
      <c r="Q1592" s="12"/>
      <c r="R1592" s="12"/>
      <c r="S1592" s="12"/>
      <c r="U1592" s="3"/>
      <c r="V1592" s="3"/>
    </row>
    <row r="1593" spans="1:22" x14ac:dyDescent="0.3">
      <c r="A1593" s="81"/>
      <c r="O1593" s="12"/>
      <c r="P1593" s="12"/>
      <c r="Q1593" s="12"/>
      <c r="R1593" s="12"/>
      <c r="S1593" s="12"/>
      <c r="U1593" s="3"/>
      <c r="V1593" s="3"/>
    </row>
    <row r="1594" spans="1:22" x14ac:dyDescent="0.3">
      <c r="A1594" s="81"/>
      <c r="O1594" s="12"/>
      <c r="P1594" s="12"/>
      <c r="Q1594" s="12"/>
      <c r="R1594" s="12"/>
      <c r="S1594" s="12"/>
      <c r="U1594" s="3"/>
      <c r="V1594" s="3"/>
    </row>
    <row r="1595" spans="1:22" x14ac:dyDescent="0.3">
      <c r="A1595" s="81"/>
      <c r="O1595" s="12"/>
      <c r="P1595" s="12"/>
      <c r="Q1595" s="12"/>
      <c r="R1595" s="12"/>
      <c r="S1595" s="12"/>
      <c r="U1595" s="3"/>
      <c r="V1595" s="3"/>
    </row>
    <row r="1596" spans="1:22" x14ac:dyDescent="0.3">
      <c r="A1596" s="81"/>
      <c r="O1596" s="12"/>
      <c r="P1596" s="12"/>
      <c r="Q1596" s="12"/>
      <c r="R1596" s="12"/>
      <c r="S1596" s="12"/>
      <c r="U1596" s="3"/>
      <c r="V1596" s="3"/>
    </row>
    <row r="1597" spans="1:22" x14ac:dyDescent="0.3">
      <c r="A1597" s="81"/>
      <c r="O1597" s="12"/>
      <c r="P1597" s="12"/>
      <c r="Q1597" s="12"/>
      <c r="R1597" s="12"/>
      <c r="S1597" s="12"/>
      <c r="U1597" s="3"/>
      <c r="V1597" s="3"/>
    </row>
    <row r="1598" spans="1:22" x14ac:dyDescent="0.3">
      <c r="A1598" s="81"/>
      <c r="O1598" s="12"/>
      <c r="P1598" s="12"/>
      <c r="Q1598" s="12"/>
      <c r="R1598" s="12"/>
      <c r="S1598" s="12"/>
      <c r="U1598" s="3"/>
      <c r="V1598" s="3"/>
    </row>
    <row r="1599" spans="1:22" x14ac:dyDescent="0.3">
      <c r="A1599" s="81"/>
      <c r="O1599" s="12"/>
      <c r="P1599" s="12"/>
      <c r="Q1599" s="12"/>
      <c r="R1599" s="12"/>
      <c r="S1599" s="12"/>
      <c r="U1599" s="3"/>
      <c r="V1599" s="3"/>
    </row>
    <row r="1600" spans="1:22" x14ac:dyDescent="0.3">
      <c r="A1600" s="81"/>
      <c r="O1600" s="12"/>
      <c r="P1600" s="12"/>
      <c r="Q1600" s="12"/>
      <c r="R1600" s="12"/>
      <c r="S1600" s="12"/>
      <c r="U1600" s="3"/>
      <c r="V1600" s="3"/>
    </row>
    <row r="1601" spans="1:22" x14ac:dyDescent="0.3">
      <c r="A1601" s="81"/>
      <c r="O1601" s="12"/>
      <c r="P1601" s="12"/>
      <c r="Q1601" s="12"/>
      <c r="R1601" s="12"/>
      <c r="S1601" s="12"/>
      <c r="U1601" s="3"/>
      <c r="V1601" s="3"/>
    </row>
    <row r="1602" spans="1:22" x14ac:dyDescent="0.3">
      <c r="A1602" s="81"/>
      <c r="O1602" s="12"/>
      <c r="P1602" s="12"/>
      <c r="Q1602" s="12"/>
      <c r="R1602" s="12"/>
      <c r="S1602" s="12"/>
      <c r="U1602" s="3"/>
      <c r="V1602" s="3"/>
    </row>
    <row r="1603" spans="1:22" x14ac:dyDescent="0.3">
      <c r="A1603" s="81"/>
      <c r="O1603" s="12"/>
      <c r="P1603" s="12"/>
      <c r="Q1603" s="12"/>
      <c r="R1603" s="12"/>
      <c r="S1603" s="12"/>
      <c r="U1603" s="3"/>
      <c r="V1603" s="3"/>
    </row>
    <row r="1604" spans="1:22" x14ac:dyDescent="0.3">
      <c r="A1604" s="81"/>
      <c r="O1604" s="12"/>
      <c r="P1604" s="12"/>
      <c r="Q1604" s="12"/>
      <c r="R1604" s="12"/>
      <c r="S1604" s="12"/>
      <c r="U1604" s="3"/>
      <c r="V1604" s="3"/>
    </row>
    <row r="1605" spans="1:22" x14ac:dyDescent="0.3">
      <c r="A1605" s="81"/>
      <c r="O1605" s="12"/>
      <c r="P1605" s="12"/>
      <c r="Q1605" s="12"/>
      <c r="R1605" s="12"/>
      <c r="S1605" s="12"/>
      <c r="U1605" s="3"/>
      <c r="V1605" s="3"/>
    </row>
    <row r="1606" spans="1:22" x14ac:dyDescent="0.3">
      <c r="A1606" s="81"/>
      <c r="O1606" s="12"/>
      <c r="P1606" s="12"/>
      <c r="Q1606" s="12"/>
      <c r="R1606" s="12"/>
      <c r="S1606" s="12"/>
      <c r="U1606" s="3"/>
      <c r="V1606" s="3"/>
    </row>
    <row r="1607" spans="1:22" x14ac:dyDescent="0.3">
      <c r="A1607" s="81"/>
      <c r="O1607" s="12"/>
      <c r="P1607" s="12"/>
      <c r="Q1607" s="12"/>
      <c r="R1607" s="12"/>
      <c r="S1607" s="12"/>
      <c r="U1607" s="3"/>
      <c r="V1607" s="3"/>
    </row>
    <row r="1608" spans="1:22" x14ac:dyDescent="0.3">
      <c r="A1608" s="81"/>
      <c r="O1608" s="12"/>
      <c r="P1608" s="12"/>
      <c r="Q1608" s="12"/>
      <c r="R1608" s="12"/>
      <c r="S1608" s="12"/>
      <c r="U1608" s="3"/>
      <c r="V1608" s="3"/>
    </row>
    <row r="1609" spans="1:22" x14ac:dyDescent="0.3">
      <c r="A1609" s="81"/>
      <c r="O1609" s="12"/>
      <c r="P1609" s="12"/>
      <c r="Q1609" s="12"/>
      <c r="R1609" s="12"/>
      <c r="S1609" s="12"/>
      <c r="U1609" s="3"/>
      <c r="V1609" s="3"/>
    </row>
    <row r="1610" spans="1:22" x14ac:dyDescent="0.3">
      <c r="A1610" s="81"/>
      <c r="O1610" s="12"/>
      <c r="P1610" s="12"/>
      <c r="Q1610" s="12"/>
      <c r="R1610" s="12"/>
      <c r="S1610" s="12"/>
      <c r="U1610" s="3"/>
      <c r="V1610" s="3"/>
    </row>
    <row r="1611" spans="1:22" x14ac:dyDescent="0.3">
      <c r="A1611" s="81"/>
      <c r="O1611" s="12"/>
      <c r="P1611" s="12"/>
      <c r="Q1611" s="12"/>
      <c r="R1611" s="12"/>
      <c r="S1611" s="12"/>
      <c r="U1611" s="3"/>
      <c r="V1611" s="3"/>
    </row>
    <row r="1612" spans="1:22" x14ac:dyDescent="0.3">
      <c r="A1612" s="81"/>
      <c r="O1612" s="12"/>
      <c r="P1612" s="12"/>
      <c r="Q1612" s="12"/>
      <c r="R1612" s="12"/>
      <c r="S1612" s="12"/>
      <c r="U1612" s="3"/>
      <c r="V1612" s="3"/>
    </row>
    <row r="1613" spans="1:22" x14ac:dyDescent="0.3">
      <c r="A1613" s="81"/>
      <c r="O1613" s="12"/>
      <c r="P1613" s="12"/>
      <c r="Q1613" s="12"/>
      <c r="R1613" s="12"/>
      <c r="S1613" s="12"/>
      <c r="U1613" s="3"/>
      <c r="V1613" s="3"/>
    </row>
    <row r="1614" spans="1:22" x14ac:dyDescent="0.3">
      <c r="A1614" s="81"/>
      <c r="O1614" s="12"/>
      <c r="P1614" s="12"/>
      <c r="Q1614" s="12"/>
      <c r="R1614" s="12"/>
      <c r="S1614" s="12"/>
      <c r="U1614" s="3"/>
      <c r="V1614" s="3"/>
    </row>
    <row r="1615" spans="1:22" x14ac:dyDescent="0.3">
      <c r="A1615" s="81"/>
      <c r="O1615" s="12"/>
      <c r="P1615" s="12"/>
      <c r="Q1615" s="12"/>
      <c r="R1615" s="12"/>
      <c r="S1615" s="12"/>
      <c r="U1615" s="3"/>
      <c r="V1615" s="3"/>
    </row>
    <row r="1616" spans="1:22" x14ac:dyDescent="0.3">
      <c r="A1616" s="81"/>
      <c r="O1616" s="12"/>
      <c r="P1616" s="12"/>
      <c r="Q1616" s="12"/>
      <c r="R1616" s="12"/>
      <c r="S1616" s="12"/>
      <c r="U1616" s="3"/>
      <c r="V1616" s="3"/>
    </row>
    <row r="1617" spans="1:22" x14ac:dyDescent="0.3">
      <c r="A1617" s="81"/>
      <c r="O1617" s="12"/>
      <c r="P1617" s="12"/>
      <c r="Q1617" s="12"/>
      <c r="R1617" s="12"/>
      <c r="S1617" s="12"/>
      <c r="U1617" s="3"/>
      <c r="V1617" s="3"/>
    </row>
    <row r="1618" spans="1:22" x14ac:dyDescent="0.3">
      <c r="A1618" s="81"/>
      <c r="O1618" s="12"/>
      <c r="P1618" s="12"/>
      <c r="Q1618" s="12"/>
      <c r="R1618" s="12"/>
      <c r="S1618" s="12"/>
      <c r="U1618" s="3"/>
      <c r="V1618" s="3"/>
    </row>
    <row r="1619" spans="1:22" x14ac:dyDescent="0.3">
      <c r="A1619" s="81"/>
      <c r="O1619" s="12"/>
      <c r="P1619" s="12"/>
      <c r="Q1619" s="12"/>
      <c r="R1619" s="12"/>
      <c r="S1619" s="12"/>
      <c r="U1619" s="3"/>
      <c r="V1619" s="3"/>
    </row>
    <row r="1620" spans="1:22" x14ac:dyDescent="0.3">
      <c r="A1620" s="81"/>
      <c r="O1620" s="12"/>
      <c r="P1620" s="12"/>
      <c r="Q1620" s="12"/>
      <c r="R1620" s="12"/>
      <c r="S1620" s="12"/>
      <c r="U1620" s="3"/>
      <c r="V1620" s="3"/>
    </row>
    <row r="1621" spans="1:22" x14ac:dyDescent="0.3">
      <c r="A1621" s="81"/>
      <c r="O1621" s="12"/>
      <c r="P1621" s="12"/>
      <c r="Q1621" s="12"/>
      <c r="R1621" s="12"/>
      <c r="S1621" s="12"/>
      <c r="U1621" s="3"/>
      <c r="V1621" s="3"/>
    </row>
    <row r="1622" spans="1:22" x14ac:dyDescent="0.3">
      <c r="A1622" s="81"/>
      <c r="O1622" s="12"/>
      <c r="P1622" s="12"/>
      <c r="Q1622" s="12"/>
      <c r="R1622" s="12"/>
      <c r="S1622" s="12"/>
      <c r="U1622" s="3"/>
      <c r="V1622" s="3"/>
    </row>
    <row r="1623" spans="1:22" x14ac:dyDescent="0.3">
      <c r="A1623" s="81"/>
      <c r="O1623" s="12"/>
      <c r="P1623" s="12"/>
      <c r="Q1623" s="12"/>
      <c r="R1623" s="12"/>
      <c r="S1623" s="12"/>
      <c r="U1623" s="3"/>
      <c r="V1623" s="3"/>
    </row>
    <row r="1624" spans="1:22" x14ac:dyDescent="0.3">
      <c r="A1624" s="81"/>
      <c r="O1624" s="12"/>
      <c r="P1624" s="12"/>
      <c r="Q1624" s="12"/>
      <c r="R1624" s="12"/>
      <c r="S1624" s="12"/>
      <c r="U1624" s="3"/>
      <c r="V1624" s="3"/>
    </row>
    <row r="1625" spans="1:22" x14ac:dyDescent="0.3">
      <c r="A1625" s="81"/>
      <c r="O1625" s="12"/>
      <c r="P1625" s="12"/>
      <c r="Q1625" s="12"/>
      <c r="R1625" s="12"/>
      <c r="S1625" s="12"/>
      <c r="U1625" s="3"/>
      <c r="V1625" s="3"/>
    </row>
    <row r="1626" spans="1:22" x14ac:dyDescent="0.3">
      <c r="A1626" s="81"/>
      <c r="O1626" s="12"/>
      <c r="P1626" s="12"/>
      <c r="Q1626" s="12"/>
      <c r="R1626" s="12"/>
      <c r="S1626" s="12"/>
      <c r="U1626" s="3"/>
      <c r="V1626" s="3"/>
    </row>
    <row r="1627" spans="1:22" x14ac:dyDescent="0.3">
      <c r="A1627" s="81"/>
      <c r="O1627" s="12"/>
      <c r="P1627" s="12"/>
      <c r="Q1627" s="12"/>
      <c r="R1627" s="12"/>
      <c r="S1627" s="12"/>
      <c r="U1627" s="3"/>
      <c r="V1627" s="3"/>
    </row>
    <row r="1628" spans="1:22" x14ac:dyDescent="0.3">
      <c r="A1628" s="81"/>
      <c r="O1628" s="12"/>
      <c r="P1628" s="12"/>
      <c r="Q1628" s="12"/>
      <c r="R1628" s="12"/>
      <c r="S1628" s="12"/>
      <c r="U1628" s="3"/>
      <c r="V1628" s="3"/>
    </row>
    <row r="1629" spans="1:22" x14ac:dyDescent="0.3">
      <c r="A1629" s="81"/>
      <c r="O1629" s="12"/>
      <c r="P1629" s="12"/>
      <c r="Q1629" s="12"/>
      <c r="R1629" s="12"/>
      <c r="S1629" s="12"/>
      <c r="U1629" s="3"/>
      <c r="V1629" s="3"/>
    </row>
    <row r="1630" spans="1:22" x14ac:dyDescent="0.3">
      <c r="A1630" s="81"/>
      <c r="O1630" s="12"/>
      <c r="P1630" s="12"/>
      <c r="Q1630" s="12"/>
      <c r="R1630" s="12"/>
      <c r="S1630" s="12"/>
      <c r="U1630" s="3"/>
      <c r="V1630" s="3"/>
    </row>
    <row r="1631" spans="1:22" x14ac:dyDescent="0.3">
      <c r="A1631" s="81"/>
      <c r="O1631" s="12"/>
      <c r="P1631" s="12"/>
      <c r="Q1631" s="12"/>
      <c r="R1631" s="12"/>
      <c r="S1631" s="12"/>
      <c r="U1631" s="3"/>
      <c r="V1631" s="3"/>
    </row>
    <row r="1632" spans="1:22" x14ac:dyDescent="0.3">
      <c r="A1632" s="81"/>
      <c r="O1632" s="12"/>
      <c r="P1632" s="12"/>
      <c r="Q1632" s="12"/>
      <c r="R1632" s="12"/>
      <c r="S1632" s="12"/>
      <c r="U1632" s="3"/>
      <c r="V1632" s="3"/>
    </row>
    <row r="1633" spans="1:22" x14ac:dyDescent="0.3">
      <c r="A1633" s="81"/>
      <c r="O1633" s="12"/>
      <c r="P1633" s="12"/>
      <c r="Q1633" s="12"/>
      <c r="R1633" s="12"/>
      <c r="S1633" s="12"/>
      <c r="U1633" s="3"/>
      <c r="V1633" s="3"/>
    </row>
    <row r="1634" spans="1:22" x14ac:dyDescent="0.3">
      <c r="A1634" s="81"/>
      <c r="O1634" s="12"/>
      <c r="P1634" s="12"/>
      <c r="Q1634" s="12"/>
      <c r="R1634" s="12"/>
      <c r="S1634" s="12"/>
      <c r="U1634" s="3"/>
      <c r="V1634" s="3"/>
    </row>
    <row r="1635" spans="1:22" x14ac:dyDescent="0.3">
      <c r="A1635" s="81"/>
      <c r="O1635" s="12"/>
      <c r="P1635" s="12"/>
      <c r="Q1635" s="12"/>
      <c r="R1635" s="12"/>
      <c r="S1635" s="12"/>
      <c r="U1635" s="3"/>
      <c r="V1635" s="3"/>
    </row>
    <row r="1636" spans="1:22" x14ac:dyDescent="0.3">
      <c r="A1636" s="81"/>
      <c r="O1636" s="12"/>
      <c r="P1636" s="12"/>
      <c r="Q1636" s="12"/>
      <c r="R1636" s="12"/>
      <c r="S1636" s="12"/>
      <c r="U1636" s="3"/>
      <c r="V1636" s="3"/>
    </row>
    <row r="1637" spans="1:22" x14ac:dyDescent="0.3">
      <c r="A1637" s="81"/>
      <c r="O1637" s="12"/>
      <c r="P1637" s="12"/>
      <c r="Q1637" s="12"/>
      <c r="R1637" s="12"/>
      <c r="S1637" s="12"/>
      <c r="U1637" s="3"/>
      <c r="V1637" s="3"/>
    </row>
    <row r="1638" spans="1:22" x14ac:dyDescent="0.3">
      <c r="A1638" s="81"/>
      <c r="O1638" s="12"/>
      <c r="P1638" s="12"/>
      <c r="Q1638" s="12"/>
      <c r="R1638" s="12"/>
      <c r="S1638" s="12"/>
      <c r="U1638" s="3"/>
      <c r="V1638" s="3"/>
    </row>
    <row r="1639" spans="1:22" x14ac:dyDescent="0.3">
      <c r="A1639" s="81"/>
      <c r="O1639" s="12"/>
      <c r="P1639" s="12"/>
      <c r="Q1639" s="12"/>
      <c r="R1639" s="12"/>
      <c r="S1639" s="12"/>
      <c r="U1639" s="3"/>
      <c r="V1639" s="3"/>
    </row>
    <row r="1640" spans="1:22" x14ac:dyDescent="0.3">
      <c r="A1640" s="81"/>
      <c r="O1640" s="12"/>
      <c r="P1640" s="12"/>
      <c r="Q1640" s="12"/>
      <c r="R1640" s="12"/>
      <c r="S1640" s="12"/>
      <c r="U1640" s="3"/>
      <c r="V1640" s="3"/>
    </row>
    <row r="1641" spans="1:22" x14ac:dyDescent="0.3">
      <c r="A1641" s="81"/>
      <c r="O1641" s="12"/>
      <c r="P1641" s="12"/>
      <c r="Q1641" s="12"/>
      <c r="R1641" s="12"/>
      <c r="S1641" s="12"/>
      <c r="U1641" s="3"/>
      <c r="V1641" s="3"/>
    </row>
    <row r="1642" spans="1:22" x14ac:dyDescent="0.3">
      <c r="A1642" s="81"/>
      <c r="O1642" s="12"/>
      <c r="P1642" s="12"/>
      <c r="Q1642" s="12"/>
      <c r="R1642" s="12"/>
      <c r="S1642" s="12"/>
      <c r="U1642" s="3"/>
      <c r="V1642" s="3"/>
    </row>
    <row r="1643" spans="1:22" x14ac:dyDescent="0.3">
      <c r="A1643" s="81"/>
      <c r="O1643" s="12"/>
      <c r="P1643" s="12"/>
      <c r="Q1643" s="12"/>
      <c r="R1643" s="12"/>
      <c r="S1643" s="12"/>
      <c r="U1643" s="3"/>
      <c r="V1643" s="3"/>
    </row>
    <row r="1644" spans="1:22" x14ac:dyDescent="0.3">
      <c r="A1644" s="81"/>
      <c r="O1644" s="12"/>
      <c r="P1644" s="12"/>
      <c r="Q1644" s="12"/>
      <c r="R1644" s="12"/>
      <c r="S1644" s="12"/>
      <c r="U1644" s="3"/>
      <c r="V1644" s="3"/>
    </row>
    <row r="1645" spans="1:22" x14ac:dyDescent="0.3">
      <c r="A1645" s="81"/>
      <c r="O1645" s="12"/>
      <c r="P1645" s="12"/>
      <c r="Q1645" s="12"/>
      <c r="R1645" s="12"/>
      <c r="S1645" s="12"/>
      <c r="U1645" s="3"/>
      <c r="V1645" s="3"/>
    </row>
    <row r="1646" spans="1:22" x14ac:dyDescent="0.3">
      <c r="A1646" s="81"/>
      <c r="O1646" s="12"/>
      <c r="P1646" s="12"/>
      <c r="Q1646" s="12"/>
      <c r="R1646" s="12"/>
      <c r="S1646" s="12"/>
      <c r="U1646" s="3"/>
      <c r="V1646" s="3"/>
    </row>
    <row r="1647" spans="1:22" x14ac:dyDescent="0.3">
      <c r="A1647" s="81"/>
      <c r="O1647" s="12"/>
      <c r="P1647" s="12"/>
      <c r="Q1647" s="12"/>
      <c r="R1647" s="12"/>
      <c r="S1647" s="12"/>
      <c r="U1647" s="3"/>
      <c r="V1647" s="3"/>
    </row>
    <row r="1648" spans="1:22" x14ac:dyDescent="0.3">
      <c r="A1648" s="81"/>
      <c r="O1648" s="12"/>
      <c r="P1648" s="12"/>
      <c r="Q1648" s="12"/>
      <c r="R1648" s="12"/>
      <c r="S1648" s="12"/>
      <c r="U1648" s="3"/>
      <c r="V1648" s="3"/>
    </row>
    <row r="1649" spans="1:22" x14ac:dyDescent="0.3">
      <c r="A1649" s="81"/>
      <c r="O1649" s="12"/>
      <c r="P1649" s="12"/>
      <c r="Q1649" s="12"/>
      <c r="R1649" s="12"/>
      <c r="S1649" s="12"/>
      <c r="U1649" s="3"/>
      <c r="V1649" s="3"/>
    </row>
    <row r="1650" spans="1:22" x14ac:dyDescent="0.3">
      <c r="A1650" s="81"/>
      <c r="O1650" s="12"/>
      <c r="P1650" s="12"/>
      <c r="Q1650" s="12"/>
      <c r="R1650" s="12"/>
      <c r="S1650" s="12"/>
      <c r="U1650" s="3"/>
      <c r="V1650" s="3"/>
    </row>
    <row r="1651" spans="1:22" x14ac:dyDescent="0.3">
      <c r="A1651" s="81"/>
      <c r="O1651" s="12"/>
      <c r="P1651" s="12"/>
      <c r="Q1651" s="12"/>
      <c r="R1651" s="12"/>
      <c r="S1651" s="12"/>
      <c r="U1651" s="3"/>
      <c r="V1651" s="3"/>
    </row>
    <row r="1652" spans="1:22" x14ac:dyDescent="0.3">
      <c r="A1652" s="81"/>
      <c r="O1652" s="12"/>
      <c r="P1652" s="12"/>
      <c r="Q1652" s="12"/>
      <c r="R1652" s="12"/>
      <c r="S1652" s="12"/>
      <c r="U1652" s="3"/>
      <c r="V1652" s="3"/>
    </row>
    <row r="1653" spans="1:22" x14ac:dyDescent="0.3">
      <c r="A1653" s="81"/>
      <c r="O1653" s="12"/>
      <c r="P1653" s="12"/>
      <c r="Q1653" s="12"/>
      <c r="R1653" s="12"/>
      <c r="S1653" s="12"/>
      <c r="U1653" s="3"/>
      <c r="V1653" s="3"/>
    </row>
    <row r="1654" spans="1:22" x14ac:dyDescent="0.3">
      <c r="A1654" s="81"/>
      <c r="O1654" s="12"/>
      <c r="P1654" s="12"/>
      <c r="Q1654" s="12"/>
      <c r="R1654" s="12"/>
      <c r="S1654" s="12"/>
      <c r="U1654" s="3"/>
      <c r="V1654" s="3"/>
    </row>
    <row r="1655" spans="1:22" x14ac:dyDescent="0.3">
      <c r="A1655" s="81"/>
      <c r="O1655" s="12"/>
      <c r="P1655" s="12"/>
      <c r="Q1655" s="12"/>
      <c r="R1655" s="12"/>
      <c r="S1655" s="12"/>
      <c r="U1655" s="3"/>
      <c r="V1655" s="3"/>
    </row>
    <row r="1656" spans="1:22" x14ac:dyDescent="0.3">
      <c r="A1656" s="81"/>
      <c r="O1656" s="12"/>
      <c r="P1656" s="12"/>
      <c r="Q1656" s="12"/>
      <c r="R1656" s="12"/>
      <c r="S1656" s="12"/>
      <c r="U1656" s="3"/>
      <c r="V1656" s="3"/>
    </row>
    <row r="1657" spans="1:22" x14ac:dyDescent="0.3">
      <c r="A1657" s="81"/>
      <c r="O1657" s="12"/>
      <c r="P1657" s="12"/>
      <c r="Q1657" s="12"/>
      <c r="R1657" s="12"/>
      <c r="S1657" s="12"/>
      <c r="U1657" s="3"/>
      <c r="V1657" s="3"/>
    </row>
    <row r="1658" spans="1:22" x14ac:dyDescent="0.3">
      <c r="A1658" s="81"/>
      <c r="O1658" s="12"/>
      <c r="P1658" s="12"/>
      <c r="Q1658" s="12"/>
      <c r="R1658" s="12"/>
      <c r="S1658" s="12"/>
      <c r="U1658" s="3"/>
      <c r="V1658" s="3"/>
    </row>
    <row r="1659" spans="1:22" x14ac:dyDescent="0.3">
      <c r="A1659" s="81"/>
      <c r="O1659" s="12"/>
      <c r="P1659" s="12"/>
      <c r="Q1659" s="12"/>
      <c r="R1659" s="12"/>
      <c r="S1659" s="12"/>
      <c r="U1659" s="3"/>
      <c r="V1659" s="3"/>
    </row>
    <row r="1660" spans="1:22" x14ac:dyDescent="0.3">
      <c r="A1660" s="81"/>
      <c r="O1660" s="12"/>
      <c r="P1660" s="12"/>
      <c r="Q1660" s="12"/>
      <c r="R1660" s="12"/>
      <c r="S1660" s="12"/>
      <c r="U1660" s="3"/>
      <c r="V1660" s="3"/>
    </row>
    <row r="1661" spans="1:22" x14ac:dyDescent="0.3">
      <c r="A1661" s="81"/>
      <c r="O1661" s="12"/>
      <c r="P1661" s="12"/>
      <c r="Q1661" s="12"/>
      <c r="R1661" s="12"/>
      <c r="S1661" s="12"/>
      <c r="U1661" s="3"/>
      <c r="V1661" s="3"/>
    </row>
    <row r="1662" spans="1:22" x14ac:dyDescent="0.3">
      <c r="A1662" s="81"/>
      <c r="O1662" s="12"/>
      <c r="P1662" s="12"/>
      <c r="Q1662" s="12"/>
      <c r="R1662" s="12"/>
      <c r="S1662" s="12"/>
      <c r="U1662" s="3"/>
      <c r="V1662" s="3"/>
    </row>
    <row r="1663" spans="1:22" x14ac:dyDescent="0.3">
      <c r="A1663" s="81"/>
      <c r="O1663" s="12"/>
      <c r="P1663" s="12"/>
      <c r="Q1663" s="12"/>
      <c r="R1663" s="12"/>
      <c r="S1663" s="12"/>
      <c r="U1663" s="3"/>
      <c r="V1663" s="3"/>
    </row>
    <row r="1664" spans="1:22" x14ac:dyDescent="0.3">
      <c r="A1664" s="81"/>
      <c r="O1664" s="12"/>
      <c r="P1664" s="12"/>
      <c r="Q1664" s="12"/>
      <c r="R1664" s="12"/>
      <c r="S1664" s="12"/>
      <c r="U1664" s="3"/>
      <c r="V1664" s="3"/>
    </row>
    <row r="1665" spans="1:22" x14ac:dyDescent="0.3">
      <c r="A1665" s="81"/>
      <c r="O1665" s="12"/>
      <c r="P1665" s="12"/>
      <c r="Q1665" s="12"/>
      <c r="R1665" s="12"/>
      <c r="S1665" s="12"/>
      <c r="U1665" s="3"/>
      <c r="V1665" s="3"/>
    </row>
    <row r="1666" spans="1:22" x14ac:dyDescent="0.3">
      <c r="A1666" s="81"/>
      <c r="O1666" s="12"/>
      <c r="P1666" s="12"/>
      <c r="Q1666" s="12"/>
      <c r="R1666" s="12"/>
      <c r="S1666" s="12"/>
      <c r="U1666" s="3"/>
      <c r="V1666" s="3"/>
    </row>
    <row r="1667" spans="1:22" x14ac:dyDescent="0.3">
      <c r="A1667" s="81"/>
      <c r="O1667" s="12"/>
      <c r="P1667" s="12"/>
      <c r="Q1667" s="12"/>
      <c r="R1667" s="12"/>
      <c r="S1667" s="12"/>
      <c r="U1667" s="3"/>
      <c r="V1667" s="3"/>
    </row>
    <row r="1668" spans="1:22" x14ac:dyDescent="0.3">
      <c r="A1668" s="81"/>
      <c r="O1668" s="12"/>
      <c r="P1668" s="12"/>
      <c r="Q1668" s="12"/>
      <c r="R1668" s="12"/>
      <c r="S1668" s="12"/>
      <c r="U1668" s="3"/>
      <c r="V1668" s="3"/>
    </row>
    <row r="1669" spans="1:22" x14ac:dyDescent="0.3">
      <c r="A1669" s="81"/>
      <c r="O1669" s="12"/>
      <c r="P1669" s="12"/>
      <c r="Q1669" s="12"/>
      <c r="R1669" s="12"/>
      <c r="S1669" s="12"/>
      <c r="U1669" s="3"/>
      <c r="V1669" s="3"/>
    </row>
    <row r="1670" spans="1:22" x14ac:dyDescent="0.3">
      <c r="A1670" s="81"/>
      <c r="O1670" s="12"/>
      <c r="P1670" s="12"/>
      <c r="Q1670" s="12"/>
      <c r="R1670" s="12"/>
      <c r="S1670" s="12"/>
      <c r="U1670" s="3"/>
      <c r="V1670" s="3"/>
    </row>
    <row r="1671" spans="1:22" x14ac:dyDescent="0.3">
      <c r="A1671" s="81"/>
      <c r="O1671" s="12"/>
      <c r="P1671" s="12"/>
      <c r="Q1671" s="12"/>
      <c r="R1671" s="12"/>
      <c r="S1671" s="12"/>
      <c r="U1671" s="3"/>
      <c r="V1671" s="3"/>
    </row>
    <row r="1672" spans="1:22" x14ac:dyDescent="0.3">
      <c r="A1672" s="81"/>
      <c r="O1672" s="12"/>
      <c r="P1672" s="12"/>
      <c r="Q1672" s="12"/>
      <c r="R1672" s="12"/>
      <c r="S1672" s="12"/>
      <c r="U1672" s="3"/>
      <c r="V1672" s="3"/>
    </row>
    <row r="1673" spans="1:22" x14ac:dyDescent="0.3">
      <c r="A1673" s="81"/>
      <c r="O1673" s="12"/>
      <c r="P1673" s="12"/>
      <c r="Q1673" s="12"/>
      <c r="R1673" s="12"/>
      <c r="S1673" s="12"/>
      <c r="U1673" s="3"/>
      <c r="V1673" s="3"/>
    </row>
    <row r="1674" spans="1:22" x14ac:dyDescent="0.3">
      <c r="A1674" s="81"/>
      <c r="O1674" s="12"/>
      <c r="P1674" s="12"/>
      <c r="Q1674" s="12"/>
      <c r="R1674" s="12"/>
      <c r="S1674" s="12"/>
      <c r="U1674" s="3"/>
      <c r="V1674" s="3"/>
    </row>
    <row r="1675" spans="1:22" x14ac:dyDescent="0.3">
      <c r="A1675" s="81"/>
      <c r="O1675" s="12"/>
      <c r="P1675" s="12"/>
      <c r="Q1675" s="12"/>
      <c r="R1675" s="12"/>
      <c r="S1675" s="12"/>
      <c r="U1675" s="3"/>
      <c r="V1675" s="3"/>
    </row>
    <row r="1676" spans="1:22" x14ac:dyDescent="0.3">
      <c r="A1676" s="81"/>
      <c r="O1676" s="12"/>
      <c r="P1676" s="12"/>
      <c r="Q1676" s="12"/>
      <c r="R1676" s="12"/>
      <c r="S1676" s="12"/>
      <c r="U1676" s="3"/>
      <c r="V1676" s="3"/>
    </row>
    <row r="1677" spans="1:22" x14ac:dyDescent="0.3">
      <c r="A1677" s="81"/>
      <c r="O1677" s="12"/>
      <c r="P1677" s="12"/>
      <c r="Q1677" s="12"/>
      <c r="R1677" s="12"/>
      <c r="S1677" s="12"/>
      <c r="U1677" s="3"/>
      <c r="V1677" s="3"/>
    </row>
    <row r="1678" spans="1:22" x14ac:dyDescent="0.3">
      <c r="A1678" s="81"/>
      <c r="O1678" s="12"/>
      <c r="P1678" s="12"/>
      <c r="Q1678" s="12"/>
      <c r="R1678" s="12"/>
      <c r="S1678" s="12"/>
      <c r="U1678" s="3"/>
      <c r="V1678" s="3"/>
    </row>
    <row r="1679" spans="1:22" x14ac:dyDescent="0.3">
      <c r="A1679" s="81"/>
      <c r="O1679" s="12"/>
      <c r="P1679" s="12"/>
      <c r="Q1679" s="12"/>
      <c r="R1679" s="12"/>
      <c r="S1679" s="12"/>
      <c r="U1679" s="3"/>
      <c r="V1679" s="3"/>
    </row>
    <row r="1680" spans="1:22" x14ac:dyDescent="0.3">
      <c r="A1680" s="81"/>
      <c r="O1680" s="12"/>
      <c r="P1680" s="12"/>
      <c r="Q1680" s="12"/>
      <c r="R1680" s="12"/>
      <c r="S1680" s="12"/>
      <c r="U1680" s="3"/>
      <c r="V1680" s="3"/>
    </row>
    <row r="1681" spans="1:22" x14ac:dyDescent="0.3">
      <c r="A1681" s="81"/>
      <c r="O1681" s="12"/>
      <c r="P1681" s="12"/>
      <c r="Q1681" s="12"/>
      <c r="R1681" s="12"/>
      <c r="S1681" s="12"/>
      <c r="U1681" s="3"/>
      <c r="V1681" s="3"/>
    </row>
    <row r="1682" spans="1:22" x14ac:dyDescent="0.3">
      <c r="A1682" s="81"/>
      <c r="O1682" s="12"/>
      <c r="P1682" s="12"/>
      <c r="Q1682" s="12"/>
      <c r="R1682" s="12"/>
      <c r="S1682" s="12"/>
      <c r="U1682" s="3"/>
      <c r="V1682" s="3"/>
    </row>
    <row r="1683" spans="1:22" x14ac:dyDescent="0.3">
      <c r="A1683" s="81"/>
      <c r="O1683" s="12"/>
      <c r="P1683" s="12"/>
      <c r="Q1683" s="12"/>
      <c r="R1683" s="12"/>
      <c r="S1683" s="12"/>
      <c r="U1683" s="3"/>
      <c r="V1683" s="3"/>
    </row>
    <row r="1684" spans="1:22" x14ac:dyDescent="0.3">
      <c r="A1684" s="81"/>
      <c r="O1684" s="12"/>
      <c r="P1684" s="12"/>
      <c r="Q1684" s="12"/>
      <c r="R1684" s="12"/>
      <c r="S1684" s="12"/>
      <c r="U1684" s="3"/>
      <c r="V1684" s="3"/>
    </row>
    <row r="1685" spans="1:22" x14ac:dyDescent="0.3">
      <c r="A1685" s="81"/>
      <c r="O1685" s="12"/>
      <c r="P1685" s="12"/>
      <c r="Q1685" s="12"/>
      <c r="R1685" s="12"/>
      <c r="S1685" s="12"/>
      <c r="U1685" s="3"/>
      <c r="V1685" s="3"/>
    </row>
    <row r="1686" spans="1:22" x14ac:dyDescent="0.3">
      <c r="A1686" s="81"/>
      <c r="O1686" s="12"/>
      <c r="P1686" s="12"/>
      <c r="Q1686" s="12"/>
      <c r="R1686" s="12"/>
      <c r="S1686" s="12"/>
      <c r="U1686" s="3"/>
      <c r="V1686" s="3"/>
    </row>
    <row r="1687" spans="1:22" x14ac:dyDescent="0.3">
      <c r="A1687" s="81"/>
      <c r="O1687" s="12"/>
      <c r="P1687" s="12"/>
      <c r="Q1687" s="12"/>
      <c r="R1687" s="12"/>
      <c r="S1687" s="12"/>
      <c r="U1687" s="3"/>
      <c r="V1687" s="3"/>
    </row>
    <row r="1688" spans="1:22" x14ac:dyDescent="0.3">
      <c r="A1688" s="81"/>
      <c r="O1688" s="12"/>
      <c r="P1688" s="12"/>
      <c r="Q1688" s="12"/>
      <c r="R1688" s="12"/>
      <c r="S1688" s="12"/>
      <c r="U1688" s="3"/>
      <c r="V1688" s="3"/>
    </row>
    <row r="1689" spans="1:22" x14ac:dyDescent="0.3">
      <c r="A1689" s="81"/>
      <c r="O1689" s="12"/>
      <c r="P1689" s="12"/>
      <c r="Q1689" s="12"/>
      <c r="R1689" s="12"/>
      <c r="S1689" s="12"/>
      <c r="U1689" s="3"/>
      <c r="V1689" s="3"/>
    </row>
    <row r="1690" spans="1:22" x14ac:dyDescent="0.3">
      <c r="A1690" s="81"/>
      <c r="O1690" s="12"/>
      <c r="P1690" s="12"/>
      <c r="Q1690" s="12"/>
      <c r="R1690" s="12"/>
      <c r="S1690" s="12"/>
      <c r="U1690" s="3"/>
      <c r="V1690" s="3"/>
    </row>
    <row r="1691" spans="1:22" x14ac:dyDescent="0.3">
      <c r="A1691" s="81"/>
      <c r="O1691" s="12"/>
      <c r="P1691" s="12"/>
      <c r="Q1691" s="12"/>
      <c r="R1691" s="12"/>
      <c r="S1691" s="12"/>
      <c r="U1691" s="3"/>
      <c r="V1691" s="3"/>
    </row>
    <row r="1692" spans="1:22" x14ac:dyDescent="0.3">
      <c r="A1692" s="81"/>
      <c r="O1692" s="12"/>
      <c r="P1692" s="12"/>
      <c r="Q1692" s="12"/>
      <c r="R1692" s="12"/>
      <c r="S1692" s="12"/>
      <c r="U1692" s="3"/>
      <c r="V1692" s="3"/>
    </row>
    <row r="1693" spans="1:22" x14ac:dyDescent="0.3">
      <c r="A1693" s="81"/>
      <c r="O1693" s="12"/>
      <c r="P1693" s="12"/>
      <c r="Q1693" s="12"/>
      <c r="R1693" s="12"/>
      <c r="S1693" s="12"/>
      <c r="U1693" s="3"/>
      <c r="V1693" s="3"/>
    </row>
    <row r="1694" spans="1:22" x14ac:dyDescent="0.3">
      <c r="A1694" s="81"/>
      <c r="O1694" s="12"/>
      <c r="P1694" s="12"/>
      <c r="Q1694" s="12"/>
      <c r="R1694" s="12"/>
      <c r="S1694" s="12"/>
      <c r="U1694" s="3"/>
      <c r="V1694" s="3"/>
    </row>
    <row r="1695" spans="1:22" x14ac:dyDescent="0.3">
      <c r="A1695" s="81"/>
      <c r="O1695" s="12"/>
      <c r="P1695" s="12"/>
      <c r="Q1695" s="12"/>
      <c r="R1695" s="12"/>
      <c r="S1695" s="12"/>
      <c r="U1695" s="3"/>
      <c r="V1695" s="3"/>
    </row>
    <row r="1696" spans="1:22" x14ac:dyDescent="0.3">
      <c r="A1696" s="81"/>
      <c r="O1696" s="12"/>
      <c r="P1696" s="12"/>
      <c r="Q1696" s="12"/>
      <c r="R1696" s="12"/>
      <c r="S1696" s="12"/>
      <c r="U1696" s="3"/>
      <c r="V1696" s="3"/>
    </row>
    <row r="1697" spans="1:22" x14ac:dyDescent="0.3">
      <c r="A1697" s="81"/>
      <c r="O1697" s="12"/>
      <c r="P1697" s="12"/>
      <c r="Q1697" s="12"/>
      <c r="R1697" s="12"/>
      <c r="S1697" s="12"/>
      <c r="U1697" s="3"/>
      <c r="V1697" s="3"/>
    </row>
    <row r="1698" spans="1:22" x14ac:dyDescent="0.3">
      <c r="A1698" s="81"/>
      <c r="O1698" s="12"/>
      <c r="P1698" s="12"/>
      <c r="Q1698" s="12"/>
      <c r="R1698" s="12"/>
      <c r="S1698" s="12"/>
      <c r="U1698" s="3"/>
      <c r="V1698" s="3"/>
    </row>
    <row r="1699" spans="1:22" x14ac:dyDescent="0.3">
      <c r="A1699" s="81"/>
      <c r="O1699" s="12"/>
      <c r="P1699" s="12"/>
      <c r="Q1699" s="12"/>
      <c r="R1699" s="12"/>
      <c r="S1699" s="12"/>
      <c r="U1699" s="3"/>
      <c r="V1699" s="3"/>
    </row>
    <row r="1700" spans="1:22" x14ac:dyDescent="0.3">
      <c r="A1700" s="81"/>
      <c r="O1700" s="12"/>
      <c r="P1700" s="12"/>
      <c r="Q1700" s="12"/>
      <c r="R1700" s="12"/>
      <c r="S1700" s="12"/>
      <c r="U1700" s="3"/>
      <c r="V1700" s="3"/>
    </row>
    <row r="1701" spans="1:22" x14ac:dyDescent="0.3">
      <c r="A1701" s="81"/>
      <c r="O1701" s="12"/>
      <c r="P1701" s="12"/>
      <c r="Q1701" s="12"/>
      <c r="R1701" s="12"/>
      <c r="S1701" s="12"/>
      <c r="U1701" s="3"/>
      <c r="V1701" s="3"/>
    </row>
    <row r="1702" spans="1:22" x14ac:dyDescent="0.3">
      <c r="A1702" s="81"/>
      <c r="O1702" s="12"/>
      <c r="P1702" s="12"/>
      <c r="Q1702" s="12"/>
      <c r="R1702" s="12"/>
      <c r="S1702" s="12"/>
      <c r="U1702" s="3"/>
      <c r="V1702" s="3"/>
    </row>
    <row r="1703" spans="1:22" x14ac:dyDescent="0.3">
      <c r="A1703" s="81"/>
      <c r="O1703" s="12"/>
      <c r="P1703" s="12"/>
      <c r="Q1703" s="12"/>
      <c r="R1703" s="12"/>
      <c r="S1703" s="12"/>
      <c r="U1703" s="3"/>
      <c r="V1703" s="3"/>
    </row>
    <row r="1704" spans="1:22" x14ac:dyDescent="0.3">
      <c r="A1704" s="81"/>
      <c r="O1704" s="12"/>
      <c r="P1704" s="12"/>
      <c r="Q1704" s="12"/>
      <c r="R1704" s="12"/>
      <c r="S1704" s="12"/>
      <c r="U1704" s="3"/>
      <c r="V1704" s="3"/>
    </row>
    <row r="1705" spans="1:22" x14ac:dyDescent="0.3">
      <c r="A1705" s="81"/>
      <c r="O1705" s="12"/>
      <c r="P1705" s="12"/>
      <c r="Q1705" s="12"/>
      <c r="R1705" s="12"/>
      <c r="S1705" s="12"/>
      <c r="U1705" s="3"/>
      <c r="V1705" s="3"/>
    </row>
    <row r="1706" spans="1:22" x14ac:dyDescent="0.3">
      <c r="A1706" s="81"/>
      <c r="O1706" s="12"/>
      <c r="P1706" s="12"/>
      <c r="Q1706" s="12"/>
      <c r="R1706" s="12"/>
      <c r="S1706" s="12"/>
      <c r="U1706" s="3"/>
      <c r="V1706" s="3"/>
    </row>
    <row r="1707" spans="1:22" x14ac:dyDescent="0.3">
      <c r="A1707" s="81"/>
      <c r="O1707" s="12"/>
      <c r="P1707" s="12"/>
      <c r="Q1707" s="12"/>
      <c r="R1707" s="12"/>
      <c r="S1707" s="12"/>
      <c r="U1707" s="3"/>
      <c r="V1707" s="3"/>
    </row>
    <row r="1708" spans="1:22" x14ac:dyDescent="0.3">
      <c r="A1708" s="81"/>
      <c r="O1708" s="12"/>
      <c r="P1708" s="12"/>
      <c r="Q1708" s="12"/>
      <c r="R1708" s="12"/>
      <c r="S1708" s="12"/>
      <c r="U1708" s="3"/>
      <c r="V1708" s="3"/>
    </row>
    <row r="1709" spans="1:22" x14ac:dyDescent="0.3">
      <c r="A1709" s="81"/>
      <c r="O1709" s="12"/>
      <c r="P1709" s="12"/>
      <c r="Q1709" s="12"/>
      <c r="R1709" s="12"/>
      <c r="S1709" s="12"/>
      <c r="U1709" s="3"/>
      <c r="V1709" s="3"/>
    </row>
    <row r="1710" spans="1:22" x14ac:dyDescent="0.3">
      <c r="A1710" s="81"/>
      <c r="O1710" s="12"/>
      <c r="P1710" s="12"/>
      <c r="Q1710" s="12"/>
      <c r="R1710" s="12"/>
      <c r="S1710" s="12"/>
      <c r="U1710" s="3"/>
      <c r="V1710" s="3"/>
    </row>
    <row r="1711" spans="1:22" x14ac:dyDescent="0.3">
      <c r="A1711" s="81"/>
      <c r="O1711" s="12"/>
      <c r="P1711" s="12"/>
      <c r="Q1711" s="12"/>
      <c r="R1711" s="12"/>
      <c r="S1711" s="12"/>
      <c r="U1711" s="3"/>
      <c r="V1711" s="3"/>
    </row>
    <row r="1712" spans="1:22" x14ac:dyDescent="0.3">
      <c r="A1712" s="81"/>
      <c r="O1712" s="12"/>
      <c r="P1712" s="12"/>
      <c r="Q1712" s="12"/>
      <c r="R1712" s="12"/>
      <c r="S1712" s="12"/>
      <c r="U1712" s="3"/>
      <c r="V1712" s="3"/>
    </row>
    <row r="1713" spans="1:22" x14ac:dyDescent="0.3">
      <c r="A1713" s="81"/>
      <c r="O1713" s="12"/>
      <c r="P1713" s="12"/>
      <c r="Q1713" s="12"/>
      <c r="R1713" s="12"/>
      <c r="S1713" s="12"/>
      <c r="U1713" s="3"/>
      <c r="V1713" s="3"/>
    </row>
    <row r="1714" spans="1:22" x14ac:dyDescent="0.3">
      <c r="A1714" s="81"/>
      <c r="O1714" s="12"/>
      <c r="P1714" s="12"/>
      <c r="Q1714" s="12"/>
      <c r="R1714" s="12"/>
      <c r="S1714" s="12"/>
      <c r="U1714" s="3"/>
      <c r="V1714" s="3"/>
    </row>
    <row r="1715" spans="1:22" x14ac:dyDescent="0.3">
      <c r="A1715" s="81"/>
      <c r="O1715" s="12"/>
      <c r="P1715" s="12"/>
      <c r="Q1715" s="12"/>
      <c r="R1715" s="12"/>
      <c r="S1715" s="12"/>
      <c r="U1715" s="3"/>
      <c r="V1715" s="3"/>
    </row>
    <row r="1716" spans="1:22" x14ac:dyDescent="0.3">
      <c r="A1716" s="81"/>
      <c r="O1716" s="12"/>
      <c r="P1716" s="12"/>
      <c r="Q1716" s="12"/>
      <c r="R1716" s="12"/>
      <c r="S1716" s="12"/>
      <c r="U1716" s="3"/>
      <c r="V1716" s="3"/>
    </row>
    <row r="1717" spans="1:22" x14ac:dyDescent="0.3">
      <c r="A1717" s="81"/>
      <c r="O1717" s="12"/>
      <c r="P1717" s="12"/>
      <c r="Q1717" s="12"/>
      <c r="R1717" s="12"/>
      <c r="S1717" s="12"/>
      <c r="U1717" s="3"/>
      <c r="V1717" s="3"/>
    </row>
    <row r="1718" spans="1:22" x14ac:dyDescent="0.3">
      <c r="A1718" s="81"/>
      <c r="O1718" s="12"/>
      <c r="P1718" s="12"/>
      <c r="Q1718" s="12"/>
      <c r="R1718" s="12"/>
      <c r="S1718" s="12"/>
      <c r="U1718" s="3"/>
      <c r="V1718" s="3"/>
    </row>
    <row r="1719" spans="1:22" x14ac:dyDescent="0.3">
      <c r="A1719" s="81"/>
      <c r="O1719" s="12"/>
      <c r="P1719" s="12"/>
      <c r="Q1719" s="12"/>
      <c r="R1719" s="12"/>
      <c r="S1719" s="12"/>
      <c r="U1719" s="3"/>
      <c r="V1719" s="3"/>
    </row>
    <row r="1720" spans="1:22" x14ac:dyDescent="0.3">
      <c r="A1720" s="81"/>
      <c r="O1720" s="12"/>
      <c r="P1720" s="12"/>
      <c r="Q1720" s="12"/>
      <c r="R1720" s="12"/>
      <c r="S1720" s="12"/>
      <c r="U1720" s="3"/>
      <c r="V1720" s="3"/>
    </row>
    <row r="1721" spans="1:22" x14ac:dyDescent="0.3">
      <c r="A1721" s="81"/>
      <c r="O1721" s="12"/>
      <c r="P1721" s="12"/>
      <c r="Q1721" s="12"/>
      <c r="R1721" s="12"/>
      <c r="S1721" s="12"/>
      <c r="U1721" s="3"/>
      <c r="V1721" s="3"/>
    </row>
    <row r="1722" spans="1:22" x14ac:dyDescent="0.3">
      <c r="A1722" s="81"/>
      <c r="O1722" s="12"/>
      <c r="P1722" s="12"/>
      <c r="Q1722" s="12"/>
      <c r="R1722" s="12"/>
      <c r="S1722" s="12"/>
      <c r="U1722" s="3"/>
      <c r="V1722" s="3"/>
    </row>
    <row r="1723" spans="1:22" x14ac:dyDescent="0.3">
      <c r="A1723" s="81"/>
      <c r="O1723" s="12"/>
      <c r="P1723" s="12"/>
      <c r="Q1723" s="12"/>
      <c r="R1723" s="12"/>
      <c r="S1723" s="12"/>
      <c r="U1723" s="3"/>
      <c r="V1723" s="3"/>
    </row>
    <row r="1724" spans="1:22" x14ac:dyDescent="0.3">
      <c r="A1724" s="81"/>
      <c r="O1724" s="12"/>
      <c r="P1724" s="12"/>
      <c r="Q1724" s="12"/>
      <c r="R1724" s="12"/>
      <c r="S1724" s="12"/>
      <c r="U1724" s="3"/>
      <c r="V1724" s="3"/>
    </row>
    <row r="1725" spans="1:22" x14ac:dyDescent="0.3">
      <c r="A1725" s="81"/>
      <c r="O1725" s="12"/>
      <c r="P1725" s="12"/>
      <c r="Q1725" s="12"/>
      <c r="R1725" s="12"/>
      <c r="S1725" s="12"/>
      <c r="U1725" s="3"/>
      <c r="V1725" s="3"/>
    </row>
    <row r="1726" spans="1:22" x14ac:dyDescent="0.3">
      <c r="A1726" s="81"/>
      <c r="O1726" s="12"/>
      <c r="P1726" s="12"/>
      <c r="Q1726" s="12"/>
      <c r="R1726" s="12"/>
      <c r="S1726" s="12"/>
      <c r="U1726" s="3"/>
      <c r="V1726" s="3"/>
    </row>
    <row r="1727" spans="1:22" x14ac:dyDescent="0.3">
      <c r="A1727" s="81"/>
      <c r="O1727" s="12"/>
      <c r="P1727" s="12"/>
      <c r="Q1727" s="12"/>
      <c r="R1727" s="12"/>
      <c r="S1727" s="12"/>
      <c r="U1727" s="3"/>
      <c r="V1727" s="3"/>
    </row>
    <row r="1728" spans="1:22" x14ac:dyDescent="0.3">
      <c r="A1728" s="81"/>
      <c r="O1728" s="12"/>
      <c r="P1728" s="12"/>
      <c r="Q1728" s="12"/>
      <c r="R1728" s="12"/>
      <c r="S1728" s="12"/>
      <c r="U1728" s="3"/>
      <c r="V1728" s="3"/>
    </row>
    <row r="1729" spans="1:22" x14ac:dyDescent="0.3">
      <c r="A1729" s="81"/>
      <c r="O1729" s="12"/>
      <c r="P1729" s="12"/>
      <c r="Q1729" s="12"/>
      <c r="R1729" s="12"/>
      <c r="S1729" s="12"/>
      <c r="U1729" s="3"/>
      <c r="V1729" s="3"/>
    </row>
    <row r="1730" spans="1:22" x14ac:dyDescent="0.3">
      <c r="A1730" s="81"/>
      <c r="O1730" s="12"/>
      <c r="P1730" s="12"/>
      <c r="Q1730" s="12"/>
      <c r="R1730" s="12"/>
      <c r="S1730" s="12"/>
      <c r="U1730" s="3"/>
      <c r="V1730" s="3"/>
    </row>
    <row r="1731" spans="1:22" x14ac:dyDescent="0.3">
      <c r="A1731" s="81"/>
      <c r="O1731" s="12"/>
      <c r="P1731" s="12"/>
      <c r="Q1731" s="12"/>
      <c r="R1731" s="12"/>
      <c r="S1731" s="12"/>
      <c r="U1731" s="3"/>
      <c r="V1731" s="3"/>
    </row>
    <row r="1732" spans="1:22" x14ac:dyDescent="0.3">
      <c r="A1732" s="81"/>
      <c r="O1732" s="12"/>
      <c r="P1732" s="12"/>
      <c r="Q1732" s="12"/>
      <c r="R1732" s="12"/>
      <c r="S1732" s="12"/>
      <c r="U1732" s="3"/>
      <c r="V1732" s="3"/>
    </row>
    <row r="1733" spans="1:22" x14ac:dyDescent="0.3">
      <c r="A1733" s="81"/>
      <c r="O1733" s="12"/>
      <c r="P1733" s="12"/>
      <c r="Q1733" s="12"/>
      <c r="R1733" s="12"/>
      <c r="S1733" s="12"/>
      <c r="U1733" s="3"/>
      <c r="V1733" s="3"/>
    </row>
    <row r="1734" spans="1:22" x14ac:dyDescent="0.3">
      <c r="A1734" s="81"/>
      <c r="O1734" s="12"/>
      <c r="P1734" s="12"/>
      <c r="Q1734" s="12"/>
      <c r="R1734" s="12"/>
      <c r="S1734" s="12"/>
      <c r="U1734" s="3"/>
      <c r="V1734" s="3"/>
    </row>
    <row r="1735" spans="1:22" x14ac:dyDescent="0.3">
      <c r="A1735" s="81"/>
      <c r="O1735" s="12"/>
      <c r="P1735" s="12"/>
      <c r="Q1735" s="12"/>
      <c r="R1735" s="12"/>
      <c r="S1735" s="12"/>
      <c r="U1735" s="3"/>
      <c r="V1735" s="3"/>
    </row>
    <row r="1736" spans="1:22" x14ac:dyDescent="0.3">
      <c r="A1736" s="81"/>
      <c r="O1736" s="12"/>
      <c r="P1736" s="12"/>
      <c r="Q1736" s="12"/>
      <c r="R1736" s="12"/>
      <c r="S1736" s="12"/>
      <c r="U1736" s="3"/>
      <c r="V1736" s="3"/>
    </row>
    <row r="1737" spans="1:22" x14ac:dyDescent="0.3">
      <c r="A1737" s="81"/>
      <c r="O1737" s="12"/>
      <c r="P1737" s="12"/>
      <c r="Q1737" s="12"/>
      <c r="R1737" s="12"/>
      <c r="S1737" s="12"/>
      <c r="U1737" s="3"/>
      <c r="V1737" s="3"/>
    </row>
    <row r="1738" spans="1:22" x14ac:dyDescent="0.3">
      <c r="A1738" s="81"/>
      <c r="O1738" s="12"/>
      <c r="P1738" s="12"/>
      <c r="Q1738" s="12"/>
      <c r="R1738" s="12"/>
      <c r="S1738" s="12"/>
      <c r="U1738" s="3"/>
      <c r="V1738" s="3"/>
    </row>
    <row r="1739" spans="1:22" x14ac:dyDescent="0.3">
      <c r="A1739" s="81"/>
      <c r="O1739" s="12"/>
      <c r="P1739" s="12"/>
      <c r="Q1739" s="12"/>
      <c r="R1739" s="12"/>
      <c r="S1739" s="12"/>
      <c r="U1739" s="3"/>
      <c r="V1739" s="3"/>
    </row>
    <row r="1740" spans="1:22" x14ac:dyDescent="0.3">
      <c r="A1740" s="81"/>
      <c r="O1740" s="12"/>
      <c r="P1740" s="12"/>
      <c r="Q1740" s="12"/>
      <c r="R1740" s="12"/>
      <c r="S1740" s="12"/>
      <c r="U1740" s="3"/>
      <c r="V1740" s="3"/>
    </row>
    <row r="1741" spans="1:22" x14ac:dyDescent="0.3">
      <c r="A1741" s="81"/>
      <c r="O1741" s="12"/>
      <c r="P1741" s="12"/>
      <c r="Q1741" s="12"/>
      <c r="R1741" s="12"/>
      <c r="S1741" s="12"/>
      <c r="U1741" s="3"/>
      <c r="V1741" s="3"/>
    </row>
    <row r="1742" spans="1:22" x14ac:dyDescent="0.3">
      <c r="A1742" s="81"/>
      <c r="O1742" s="12"/>
      <c r="P1742" s="12"/>
      <c r="Q1742" s="12"/>
      <c r="R1742" s="12"/>
      <c r="S1742" s="12"/>
      <c r="U1742" s="3"/>
      <c r="V1742" s="3"/>
    </row>
    <row r="1743" spans="1:22" x14ac:dyDescent="0.3">
      <c r="A1743" s="81"/>
      <c r="O1743" s="12"/>
      <c r="P1743" s="12"/>
      <c r="Q1743" s="12"/>
      <c r="R1743" s="12"/>
      <c r="S1743" s="12"/>
      <c r="U1743" s="3"/>
      <c r="V1743" s="3"/>
    </row>
    <row r="1744" spans="1:22" x14ac:dyDescent="0.3">
      <c r="A1744" s="81"/>
      <c r="O1744" s="12"/>
      <c r="P1744" s="12"/>
      <c r="Q1744" s="12"/>
      <c r="R1744" s="12"/>
      <c r="S1744" s="12"/>
      <c r="U1744" s="3"/>
      <c r="V1744" s="3"/>
    </row>
    <row r="1745" spans="1:22" x14ac:dyDescent="0.3">
      <c r="A1745" s="81"/>
      <c r="O1745" s="12"/>
      <c r="P1745" s="12"/>
      <c r="Q1745" s="12"/>
      <c r="R1745" s="12"/>
      <c r="S1745" s="12"/>
      <c r="U1745" s="3"/>
      <c r="V1745" s="3"/>
    </row>
    <row r="1746" spans="1:22" x14ac:dyDescent="0.3">
      <c r="A1746" s="81"/>
      <c r="O1746" s="12"/>
      <c r="P1746" s="12"/>
      <c r="Q1746" s="12"/>
      <c r="R1746" s="12"/>
      <c r="S1746" s="12"/>
      <c r="U1746" s="3"/>
      <c r="V1746" s="3"/>
    </row>
    <row r="1747" spans="1:22" x14ac:dyDescent="0.3">
      <c r="A1747" s="81"/>
      <c r="O1747" s="12"/>
      <c r="P1747" s="12"/>
      <c r="Q1747" s="12"/>
      <c r="R1747" s="12"/>
      <c r="S1747" s="12"/>
      <c r="U1747" s="3"/>
      <c r="V1747" s="3"/>
    </row>
    <row r="1748" spans="1:22" x14ac:dyDescent="0.3">
      <c r="A1748" s="81"/>
      <c r="O1748" s="12"/>
      <c r="P1748" s="12"/>
      <c r="Q1748" s="12"/>
      <c r="R1748" s="12"/>
      <c r="S1748" s="12"/>
      <c r="U1748" s="3"/>
      <c r="V1748" s="3"/>
    </row>
    <row r="1749" spans="1:22" x14ac:dyDescent="0.3">
      <c r="A1749" s="81"/>
      <c r="O1749" s="12"/>
      <c r="P1749" s="12"/>
      <c r="Q1749" s="12"/>
      <c r="R1749" s="12"/>
      <c r="S1749" s="12"/>
      <c r="U1749" s="3"/>
      <c r="V1749" s="3"/>
    </row>
    <row r="1750" spans="1:22" x14ac:dyDescent="0.3">
      <c r="A1750" s="81"/>
      <c r="O1750" s="12"/>
      <c r="P1750" s="12"/>
      <c r="Q1750" s="12"/>
      <c r="R1750" s="12"/>
      <c r="S1750" s="12"/>
      <c r="U1750" s="3"/>
      <c r="V1750" s="3"/>
    </row>
    <row r="1751" spans="1:22" x14ac:dyDescent="0.3">
      <c r="A1751" s="81"/>
      <c r="O1751" s="12"/>
      <c r="P1751" s="12"/>
      <c r="Q1751" s="12"/>
      <c r="R1751" s="12"/>
      <c r="S1751" s="12"/>
      <c r="U1751" s="3"/>
      <c r="V1751" s="3"/>
    </row>
    <row r="1752" spans="1:22" x14ac:dyDescent="0.3">
      <c r="A1752" s="81"/>
      <c r="O1752" s="12"/>
      <c r="P1752" s="12"/>
      <c r="Q1752" s="12"/>
      <c r="R1752" s="12"/>
      <c r="S1752" s="12"/>
      <c r="U1752" s="3"/>
      <c r="V1752" s="3"/>
    </row>
    <row r="1753" spans="1:22" x14ac:dyDescent="0.3">
      <c r="A1753" s="81"/>
      <c r="O1753" s="12"/>
      <c r="P1753" s="12"/>
      <c r="Q1753" s="12"/>
      <c r="R1753" s="12"/>
      <c r="S1753" s="12"/>
      <c r="U1753" s="3"/>
      <c r="V1753" s="3"/>
    </row>
    <row r="1754" spans="1:22" x14ac:dyDescent="0.3">
      <c r="A1754" s="81"/>
      <c r="O1754" s="12"/>
      <c r="P1754" s="12"/>
      <c r="Q1754" s="12"/>
      <c r="R1754" s="12"/>
      <c r="S1754" s="12"/>
      <c r="U1754" s="3"/>
      <c r="V1754" s="3"/>
    </row>
    <row r="1755" spans="1:22" x14ac:dyDescent="0.3">
      <c r="A1755" s="81"/>
      <c r="O1755" s="12"/>
      <c r="P1755" s="12"/>
      <c r="Q1755" s="12"/>
      <c r="R1755" s="12"/>
      <c r="S1755" s="12"/>
      <c r="U1755" s="3"/>
      <c r="V1755" s="3"/>
    </row>
    <row r="1756" spans="1:22" x14ac:dyDescent="0.3">
      <c r="A1756" s="81"/>
      <c r="O1756" s="12"/>
      <c r="P1756" s="12"/>
      <c r="Q1756" s="12"/>
      <c r="R1756" s="12"/>
      <c r="S1756" s="12"/>
      <c r="U1756" s="3"/>
      <c r="V1756" s="3"/>
    </row>
    <row r="1757" spans="1:22" x14ac:dyDescent="0.3">
      <c r="A1757" s="81"/>
      <c r="O1757" s="12"/>
      <c r="P1757" s="12"/>
      <c r="Q1757" s="12"/>
      <c r="R1757" s="12"/>
      <c r="S1757" s="12"/>
      <c r="U1757" s="3"/>
      <c r="V1757" s="3"/>
    </row>
    <row r="1758" spans="1:22" x14ac:dyDescent="0.3">
      <c r="A1758" s="81"/>
      <c r="O1758" s="12"/>
      <c r="P1758" s="12"/>
      <c r="Q1758" s="12"/>
      <c r="R1758" s="12"/>
      <c r="S1758" s="12"/>
      <c r="U1758" s="3"/>
      <c r="V1758" s="3"/>
    </row>
    <row r="1759" spans="1:22" x14ac:dyDescent="0.3">
      <c r="A1759" s="81"/>
      <c r="O1759" s="12"/>
      <c r="P1759" s="12"/>
      <c r="Q1759" s="12"/>
      <c r="R1759" s="12"/>
      <c r="S1759" s="12"/>
      <c r="U1759" s="3"/>
      <c r="V1759" s="3"/>
    </row>
    <row r="1760" spans="1:22" x14ac:dyDescent="0.3">
      <c r="A1760" s="81"/>
      <c r="O1760" s="12"/>
      <c r="P1760" s="12"/>
      <c r="Q1760" s="12"/>
      <c r="R1760" s="12"/>
      <c r="S1760" s="12"/>
      <c r="U1760" s="3"/>
      <c r="V1760" s="3"/>
    </row>
    <row r="1761" spans="1:22" x14ac:dyDescent="0.3">
      <c r="A1761" s="81"/>
      <c r="O1761" s="12"/>
      <c r="P1761" s="12"/>
      <c r="Q1761" s="12"/>
      <c r="R1761" s="12"/>
      <c r="S1761" s="12"/>
      <c r="U1761" s="3"/>
      <c r="V1761" s="3"/>
    </row>
    <row r="1762" spans="1:22" x14ac:dyDescent="0.3">
      <c r="A1762" s="81"/>
      <c r="O1762" s="12"/>
      <c r="P1762" s="12"/>
      <c r="Q1762" s="12"/>
      <c r="R1762" s="12"/>
      <c r="S1762" s="12"/>
      <c r="U1762" s="3"/>
      <c r="V1762" s="3"/>
    </row>
    <row r="1763" spans="1:22" x14ac:dyDescent="0.3">
      <c r="A1763" s="81"/>
      <c r="O1763" s="12"/>
      <c r="P1763" s="12"/>
      <c r="Q1763" s="12"/>
      <c r="R1763" s="12"/>
      <c r="S1763" s="12"/>
      <c r="U1763" s="3"/>
      <c r="V1763" s="3"/>
    </row>
    <row r="1764" spans="1:22" x14ac:dyDescent="0.3">
      <c r="A1764" s="81"/>
      <c r="O1764" s="12"/>
      <c r="P1764" s="12"/>
      <c r="Q1764" s="12"/>
      <c r="R1764" s="12"/>
      <c r="S1764" s="12"/>
      <c r="U1764" s="3"/>
      <c r="V1764" s="3"/>
    </row>
    <row r="1765" spans="1:22" x14ac:dyDescent="0.3">
      <c r="A1765" s="81"/>
      <c r="O1765" s="12"/>
      <c r="P1765" s="12"/>
      <c r="Q1765" s="12"/>
      <c r="R1765" s="12"/>
      <c r="S1765" s="12"/>
      <c r="U1765" s="3"/>
      <c r="V1765" s="3"/>
    </row>
    <row r="1766" spans="1:22" x14ac:dyDescent="0.3">
      <c r="A1766" s="81"/>
      <c r="O1766" s="12"/>
      <c r="P1766" s="12"/>
      <c r="Q1766" s="12"/>
      <c r="R1766" s="12"/>
      <c r="S1766" s="12"/>
      <c r="U1766" s="3"/>
      <c r="V1766" s="3"/>
    </row>
    <row r="1767" spans="1:22" x14ac:dyDescent="0.3">
      <c r="A1767" s="81"/>
      <c r="O1767" s="12"/>
      <c r="P1767" s="12"/>
      <c r="Q1767" s="12"/>
      <c r="R1767" s="12"/>
      <c r="S1767" s="12"/>
      <c r="U1767" s="3"/>
      <c r="V1767" s="3"/>
    </row>
    <row r="1768" spans="1:22" x14ac:dyDescent="0.3">
      <c r="A1768" s="81"/>
      <c r="O1768" s="12"/>
      <c r="P1768" s="12"/>
      <c r="Q1768" s="12"/>
      <c r="R1768" s="12"/>
      <c r="S1768" s="12"/>
      <c r="U1768" s="3"/>
      <c r="V1768" s="3"/>
    </row>
    <row r="1769" spans="1:22" x14ac:dyDescent="0.3">
      <c r="A1769" s="81"/>
      <c r="O1769" s="12"/>
      <c r="P1769" s="12"/>
      <c r="Q1769" s="12"/>
      <c r="R1769" s="12"/>
      <c r="S1769" s="12"/>
      <c r="U1769" s="3"/>
      <c r="V1769" s="3"/>
    </row>
    <row r="1770" spans="1:22" x14ac:dyDescent="0.3">
      <c r="A1770" s="81"/>
      <c r="O1770" s="12"/>
      <c r="P1770" s="12"/>
      <c r="Q1770" s="12"/>
      <c r="R1770" s="12"/>
      <c r="S1770" s="12"/>
      <c r="U1770" s="3"/>
      <c r="V1770" s="3"/>
    </row>
    <row r="1771" spans="1:22" x14ac:dyDescent="0.3">
      <c r="A1771" s="81"/>
      <c r="O1771" s="12"/>
      <c r="P1771" s="12"/>
      <c r="Q1771" s="12"/>
      <c r="R1771" s="12"/>
      <c r="S1771" s="12"/>
      <c r="U1771" s="3"/>
      <c r="V1771" s="3"/>
    </row>
    <row r="1772" spans="1:22" x14ac:dyDescent="0.3">
      <c r="A1772" s="81"/>
      <c r="O1772" s="12"/>
      <c r="P1772" s="12"/>
      <c r="Q1772" s="12"/>
      <c r="R1772" s="12"/>
      <c r="S1772" s="12"/>
      <c r="U1772" s="3"/>
      <c r="V1772" s="3"/>
    </row>
    <row r="1773" spans="1:22" x14ac:dyDescent="0.3">
      <c r="A1773" s="81"/>
      <c r="O1773" s="12"/>
      <c r="P1773" s="12"/>
      <c r="Q1773" s="12"/>
      <c r="R1773" s="12"/>
      <c r="S1773" s="12"/>
      <c r="U1773" s="3"/>
      <c r="V1773" s="3"/>
    </row>
    <row r="1774" spans="1:22" x14ac:dyDescent="0.3">
      <c r="A1774" s="81"/>
      <c r="O1774" s="12"/>
      <c r="P1774" s="12"/>
      <c r="Q1774" s="12"/>
      <c r="R1774" s="12"/>
      <c r="S1774" s="12"/>
      <c r="U1774" s="3"/>
      <c r="V1774" s="3"/>
    </row>
    <row r="1775" spans="1:22" x14ac:dyDescent="0.3">
      <c r="A1775" s="81"/>
      <c r="O1775" s="12"/>
      <c r="P1775" s="12"/>
      <c r="Q1775" s="12"/>
      <c r="R1775" s="12"/>
      <c r="S1775" s="12"/>
      <c r="U1775" s="3"/>
      <c r="V1775" s="3"/>
    </row>
    <row r="1776" spans="1:22" x14ac:dyDescent="0.3">
      <c r="A1776" s="81"/>
      <c r="O1776" s="12"/>
      <c r="P1776" s="12"/>
      <c r="Q1776" s="12"/>
      <c r="R1776" s="12"/>
      <c r="S1776" s="12"/>
      <c r="U1776" s="3"/>
      <c r="V1776" s="3"/>
    </row>
    <row r="1777" spans="1:22" x14ac:dyDescent="0.3">
      <c r="A1777" s="81"/>
      <c r="O1777" s="12"/>
      <c r="P1777" s="12"/>
      <c r="Q1777" s="12"/>
      <c r="R1777" s="12"/>
      <c r="S1777" s="12"/>
      <c r="U1777" s="3"/>
      <c r="V1777" s="3"/>
    </row>
    <row r="1778" spans="1:22" x14ac:dyDescent="0.3">
      <c r="A1778" s="81"/>
      <c r="O1778" s="12"/>
      <c r="P1778" s="12"/>
      <c r="Q1778" s="12"/>
      <c r="R1778" s="12"/>
      <c r="S1778" s="12"/>
      <c r="U1778" s="3"/>
      <c r="V1778" s="3"/>
    </row>
    <row r="1779" spans="1:22" x14ac:dyDescent="0.3">
      <c r="A1779" s="81"/>
      <c r="O1779" s="12"/>
      <c r="P1779" s="12"/>
      <c r="Q1779" s="12"/>
      <c r="R1779" s="12"/>
      <c r="S1779" s="12"/>
      <c r="U1779" s="3"/>
      <c r="V1779" s="3"/>
    </row>
    <row r="1780" spans="1:22" x14ac:dyDescent="0.3">
      <c r="A1780" s="81"/>
      <c r="O1780" s="12"/>
      <c r="P1780" s="12"/>
      <c r="Q1780" s="12"/>
      <c r="R1780" s="12"/>
      <c r="S1780" s="12"/>
      <c r="U1780" s="3"/>
      <c r="V1780" s="3"/>
    </row>
    <row r="1781" spans="1:22" x14ac:dyDescent="0.3">
      <c r="A1781" s="81"/>
      <c r="O1781" s="12"/>
      <c r="P1781" s="12"/>
      <c r="Q1781" s="12"/>
      <c r="R1781" s="12"/>
      <c r="S1781" s="12"/>
      <c r="U1781" s="3"/>
      <c r="V1781" s="3"/>
    </row>
    <row r="1782" spans="1:22" x14ac:dyDescent="0.3">
      <c r="A1782" s="81"/>
      <c r="O1782" s="12"/>
      <c r="P1782" s="12"/>
      <c r="Q1782" s="12"/>
      <c r="R1782" s="12"/>
      <c r="S1782" s="12"/>
      <c r="U1782" s="3"/>
      <c r="V1782" s="3"/>
    </row>
    <row r="1783" spans="1:22" x14ac:dyDescent="0.3">
      <c r="A1783" s="81"/>
      <c r="O1783" s="12"/>
      <c r="P1783" s="12"/>
      <c r="Q1783" s="12"/>
      <c r="R1783" s="12"/>
      <c r="S1783" s="12"/>
      <c r="U1783" s="3"/>
      <c r="V1783" s="3"/>
    </row>
    <row r="1784" spans="1:22" x14ac:dyDescent="0.3">
      <c r="A1784" s="81"/>
      <c r="O1784" s="12"/>
      <c r="P1784" s="12"/>
      <c r="Q1784" s="12"/>
      <c r="R1784" s="12"/>
      <c r="S1784" s="12"/>
      <c r="U1784" s="3"/>
      <c r="V1784" s="3"/>
    </row>
    <row r="1785" spans="1:22" x14ac:dyDescent="0.3">
      <c r="A1785" s="81"/>
      <c r="O1785" s="12"/>
      <c r="P1785" s="12"/>
      <c r="Q1785" s="12"/>
      <c r="R1785" s="12"/>
      <c r="S1785" s="12"/>
      <c r="U1785" s="3"/>
      <c r="V1785" s="3"/>
    </row>
    <row r="1786" spans="1:22" x14ac:dyDescent="0.3">
      <c r="A1786" s="81"/>
      <c r="O1786" s="12"/>
      <c r="P1786" s="12"/>
      <c r="Q1786" s="12"/>
      <c r="R1786" s="12"/>
      <c r="S1786" s="12"/>
      <c r="U1786" s="3"/>
      <c r="V1786" s="3"/>
    </row>
    <row r="1787" spans="1:22" x14ac:dyDescent="0.3">
      <c r="A1787" s="81"/>
      <c r="O1787" s="12"/>
      <c r="P1787" s="12"/>
      <c r="Q1787" s="12"/>
      <c r="R1787" s="12"/>
      <c r="S1787" s="12"/>
      <c r="U1787" s="3"/>
      <c r="V1787" s="3"/>
    </row>
    <row r="1788" spans="1:22" x14ac:dyDescent="0.3">
      <c r="A1788" s="81"/>
      <c r="O1788" s="12"/>
      <c r="P1788" s="12"/>
      <c r="Q1788" s="12"/>
      <c r="R1788" s="12"/>
      <c r="S1788" s="12"/>
      <c r="U1788" s="3"/>
      <c r="V1788" s="3"/>
    </row>
    <row r="1789" spans="1:22" x14ac:dyDescent="0.3">
      <c r="A1789" s="81"/>
      <c r="O1789" s="12"/>
      <c r="P1789" s="12"/>
      <c r="Q1789" s="12"/>
      <c r="R1789" s="12"/>
      <c r="S1789" s="12"/>
      <c r="U1789" s="3"/>
      <c r="V1789" s="3"/>
    </row>
    <row r="1790" spans="1:22" x14ac:dyDescent="0.3">
      <c r="A1790" s="81"/>
      <c r="O1790" s="12"/>
      <c r="P1790" s="12"/>
      <c r="Q1790" s="12"/>
      <c r="R1790" s="12"/>
      <c r="S1790" s="12"/>
      <c r="U1790" s="3"/>
      <c r="V1790" s="3"/>
    </row>
    <row r="1791" spans="1:22" x14ac:dyDescent="0.3">
      <c r="A1791" s="81"/>
      <c r="O1791" s="12"/>
      <c r="P1791" s="12"/>
      <c r="Q1791" s="12"/>
      <c r="R1791" s="12"/>
      <c r="S1791" s="12"/>
      <c r="U1791" s="3"/>
      <c r="V1791" s="3"/>
    </row>
    <row r="1792" spans="1:22" x14ac:dyDescent="0.3">
      <c r="A1792" s="81"/>
      <c r="O1792" s="12"/>
      <c r="P1792" s="12"/>
      <c r="Q1792" s="12"/>
      <c r="R1792" s="12"/>
      <c r="S1792" s="12"/>
      <c r="U1792" s="3"/>
      <c r="V1792" s="3"/>
    </row>
    <row r="1793" spans="1:22" x14ac:dyDescent="0.3">
      <c r="A1793" s="81"/>
      <c r="O1793" s="12"/>
      <c r="P1793" s="12"/>
      <c r="Q1793" s="12"/>
      <c r="R1793" s="12"/>
      <c r="S1793" s="12"/>
      <c r="U1793" s="3"/>
      <c r="V1793" s="3"/>
    </row>
    <row r="1794" spans="1:22" x14ac:dyDescent="0.3">
      <c r="A1794" s="81"/>
      <c r="O1794" s="12"/>
      <c r="P1794" s="12"/>
      <c r="Q1794" s="12"/>
      <c r="R1794" s="12"/>
      <c r="S1794" s="12"/>
      <c r="U1794" s="3"/>
      <c r="V1794" s="3"/>
    </row>
    <row r="1795" spans="1:22" x14ac:dyDescent="0.3">
      <c r="A1795" s="81"/>
      <c r="O1795" s="12"/>
      <c r="P1795" s="12"/>
      <c r="Q1795" s="12"/>
      <c r="R1795" s="12"/>
      <c r="S1795" s="12"/>
      <c r="U1795" s="3"/>
      <c r="V1795" s="3"/>
    </row>
    <row r="1796" spans="1:22" x14ac:dyDescent="0.3">
      <c r="A1796" s="81"/>
      <c r="O1796" s="12"/>
      <c r="P1796" s="12"/>
      <c r="Q1796" s="12"/>
      <c r="R1796" s="12"/>
      <c r="S1796" s="12"/>
      <c r="U1796" s="3"/>
      <c r="V1796" s="3"/>
    </row>
    <row r="1797" spans="1:22" x14ac:dyDescent="0.3">
      <c r="A1797" s="81"/>
      <c r="O1797" s="12"/>
      <c r="P1797" s="12"/>
      <c r="Q1797" s="12"/>
      <c r="R1797" s="12"/>
      <c r="S1797" s="12"/>
      <c r="U1797" s="3"/>
      <c r="V1797" s="3"/>
    </row>
    <row r="1798" spans="1:22" x14ac:dyDescent="0.3">
      <c r="A1798" s="81"/>
      <c r="O1798" s="12"/>
      <c r="P1798" s="12"/>
      <c r="Q1798" s="12"/>
      <c r="R1798" s="12"/>
      <c r="S1798" s="12"/>
      <c r="U1798" s="3"/>
      <c r="V1798" s="3"/>
    </row>
    <row r="1799" spans="1:22" x14ac:dyDescent="0.3">
      <c r="A1799" s="81"/>
      <c r="O1799" s="12"/>
      <c r="P1799" s="12"/>
      <c r="Q1799" s="12"/>
      <c r="R1799" s="12"/>
      <c r="S1799" s="12"/>
      <c r="U1799" s="3"/>
      <c r="V1799" s="3"/>
    </row>
    <row r="1800" spans="1:22" x14ac:dyDescent="0.3">
      <c r="A1800" s="81"/>
      <c r="O1800" s="12"/>
      <c r="P1800" s="12"/>
      <c r="Q1800" s="12"/>
      <c r="R1800" s="12"/>
      <c r="S1800" s="12"/>
      <c r="U1800" s="3"/>
      <c r="V1800" s="3"/>
    </row>
    <row r="1801" spans="1:22" x14ac:dyDescent="0.3">
      <c r="A1801" s="81"/>
      <c r="O1801" s="12"/>
      <c r="P1801" s="12"/>
      <c r="Q1801" s="12"/>
      <c r="R1801" s="12"/>
      <c r="S1801" s="12"/>
      <c r="U1801" s="3"/>
      <c r="V1801" s="3"/>
    </row>
    <row r="1802" spans="1:22" x14ac:dyDescent="0.3">
      <c r="A1802" s="81"/>
      <c r="O1802" s="12"/>
      <c r="P1802" s="12"/>
      <c r="Q1802" s="12"/>
      <c r="R1802" s="12"/>
      <c r="S1802" s="12"/>
      <c r="U1802" s="3"/>
      <c r="V1802" s="3"/>
    </row>
    <row r="1803" spans="1:22" x14ac:dyDescent="0.3">
      <c r="A1803" s="81"/>
      <c r="O1803" s="12"/>
      <c r="P1803" s="12"/>
      <c r="Q1803" s="12"/>
      <c r="R1803" s="12"/>
      <c r="S1803" s="12"/>
      <c r="U1803" s="3"/>
      <c r="V1803" s="3"/>
    </row>
    <row r="1804" spans="1:22" x14ac:dyDescent="0.3">
      <c r="A1804" s="81"/>
      <c r="O1804" s="12"/>
      <c r="P1804" s="12"/>
      <c r="Q1804" s="12"/>
      <c r="R1804" s="12"/>
      <c r="S1804" s="12"/>
      <c r="U1804" s="3"/>
      <c r="V1804" s="3"/>
    </row>
    <row r="1805" spans="1:22" x14ac:dyDescent="0.3">
      <c r="A1805" s="81"/>
      <c r="O1805" s="12"/>
      <c r="P1805" s="12"/>
      <c r="Q1805" s="12"/>
      <c r="R1805" s="12"/>
      <c r="S1805" s="12"/>
      <c r="U1805" s="3"/>
      <c r="V1805" s="3"/>
    </row>
    <row r="1806" spans="1:22" x14ac:dyDescent="0.3">
      <c r="A1806" s="81"/>
      <c r="O1806" s="12"/>
      <c r="P1806" s="12"/>
      <c r="Q1806" s="12"/>
      <c r="R1806" s="12"/>
      <c r="S1806" s="12"/>
      <c r="U1806" s="3"/>
      <c r="V1806" s="3"/>
    </row>
    <row r="1807" spans="1:22" x14ac:dyDescent="0.3">
      <c r="A1807" s="81"/>
      <c r="O1807" s="12"/>
      <c r="P1807" s="12"/>
      <c r="Q1807" s="12"/>
      <c r="R1807" s="12"/>
      <c r="S1807" s="12"/>
      <c r="U1807" s="3"/>
      <c r="V1807" s="3"/>
    </row>
    <row r="1808" spans="1:22" x14ac:dyDescent="0.3">
      <c r="A1808" s="81"/>
      <c r="O1808" s="12"/>
      <c r="P1808" s="12"/>
      <c r="Q1808" s="12"/>
      <c r="R1808" s="12"/>
      <c r="S1808" s="12"/>
      <c r="U1808" s="3"/>
      <c r="V1808" s="3"/>
    </row>
    <row r="1809" spans="1:22" x14ac:dyDescent="0.3">
      <c r="A1809" s="81"/>
      <c r="O1809" s="12"/>
      <c r="P1809" s="12"/>
      <c r="Q1809" s="12"/>
      <c r="R1809" s="12"/>
      <c r="S1809" s="12"/>
      <c r="U1809" s="3"/>
      <c r="V1809" s="3"/>
    </row>
    <row r="1810" spans="1:22" x14ac:dyDescent="0.3">
      <c r="A1810" s="81"/>
      <c r="O1810" s="12"/>
      <c r="P1810" s="12"/>
      <c r="Q1810" s="12"/>
      <c r="R1810" s="12"/>
      <c r="S1810" s="12"/>
      <c r="U1810" s="3"/>
      <c r="V1810" s="3"/>
    </row>
    <row r="1811" spans="1:22" x14ac:dyDescent="0.3">
      <c r="A1811" s="81"/>
      <c r="O1811" s="12"/>
      <c r="P1811" s="12"/>
      <c r="Q1811" s="12"/>
      <c r="R1811" s="12"/>
      <c r="S1811" s="12"/>
      <c r="U1811" s="3"/>
      <c r="V1811" s="3"/>
    </row>
    <row r="1812" spans="1:22" x14ac:dyDescent="0.3">
      <c r="A1812" s="81"/>
      <c r="O1812" s="12"/>
      <c r="P1812" s="12"/>
      <c r="Q1812" s="12"/>
      <c r="R1812" s="12"/>
      <c r="S1812" s="12"/>
      <c r="U1812" s="3"/>
      <c r="V1812" s="3"/>
    </row>
    <row r="1813" spans="1:22" x14ac:dyDescent="0.3">
      <c r="A1813" s="81"/>
      <c r="O1813" s="12"/>
      <c r="P1813" s="12"/>
      <c r="Q1813" s="12"/>
      <c r="R1813" s="12"/>
      <c r="S1813" s="12"/>
      <c r="U1813" s="3"/>
      <c r="V1813" s="3"/>
    </row>
    <row r="1814" spans="1:22" x14ac:dyDescent="0.3">
      <c r="A1814" s="81"/>
      <c r="O1814" s="12"/>
      <c r="P1814" s="12"/>
      <c r="Q1814" s="12"/>
      <c r="R1814" s="12"/>
      <c r="S1814" s="12"/>
      <c r="U1814" s="3"/>
      <c r="V1814" s="3"/>
    </row>
    <row r="1815" spans="1:22" x14ac:dyDescent="0.3">
      <c r="A1815" s="81"/>
      <c r="O1815" s="12"/>
      <c r="P1815" s="12"/>
      <c r="Q1815" s="12"/>
      <c r="R1815" s="12"/>
      <c r="S1815" s="12"/>
      <c r="U1815" s="3"/>
      <c r="V1815" s="3"/>
    </row>
    <row r="1816" spans="1:22" x14ac:dyDescent="0.3">
      <c r="A1816" s="81"/>
      <c r="O1816" s="12"/>
      <c r="P1816" s="12"/>
      <c r="Q1816" s="12"/>
      <c r="R1816" s="12"/>
      <c r="S1816" s="12"/>
      <c r="U1816" s="3"/>
      <c r="V1816" s="3"/>
    </row>
    <row r="1817" spans="1:22" x14ac:dyDescent="0.3">
      <c r="A1817" s="81"/>
      <c r="O1817" s="12"/>
      <c r="P1817" s="12"/>
      <c r="Q1817" s="12"/>
      <c r="R1817" s="12"/>
      <c r="S1817" s="12"/>
      <c r="U1817" s="3"/>
      <c r="V1817" s="3"/>
    </row>
    <row r="1818" spans="1:22" x14ac:dyDescent="0.3">
      <c r="A1818" s="81"/>
      <c r="O1818" s="12"/>
      <c r="P1818" s="12"/>
      <c r="Q1818" s="12"/>
      <c r="R1818" s="12"/>
      <c r="S1818" s="12"/>
      <c r="U1818" s="3"/>
      <c r="V1818" s="3"/>
    </row>
    <row r="1819" spans="1:22" x14ac:dyDescent="0.3">
      <c r="A1819" s="81"/>
      <c r="O1819" s="12"/>
      <c r="P1819" s="12"/>
      <c r="Q1819" s="12"/>
      <c r="R1819" s="12"/>
      <c r="S1819" s="12"/>
      <c r="U1819" s="3"/>
      <c r="V1819" s="3"/>
    </row>
    <row r="1820" spans="1:22" x14ac:dyDescent="0.3">
      <c r="A1820" s="81"/>
      <c r="O1820" s="12"/>
      <c r="P1820" s="12"/>
      <c r="Q1820" s="12"/>
      <c r="R1820" s="12"/>
      <c r="S1820" s="12"/>
      <c r="U1820" s="3"/>
      <c r="V1820" s="3"/>
    </row>
    <row r="1821" spans="1:22" x14ac:dyDescent="0.3">
      <c r="A1821" s="81"/>
      <c r="O1821" s="12"/>
      <c r="P1821" s="12"/>
      <c r="Q1821" s="12"/>
      <c r="R1821" s="12"/>
      <c r="S1821" s="12"/>
      <c r="U1821" s="3"/>
      <c r="V1821" s="3"/>
    </row>
    <row r="1822" spans="1:22" x14ac:dyDescent="0.3">
      <c r="A1822" s="81"/>
      <c r="O1822" s="12"/>
      <c r="P1822" s="12"/>
      <c r="Q1822" s="12"/>
      <c r="R1822" s="12"/>
      <c r="S1822" s="12"/>
      <c r="U1822" s="3"/>
      <c r="V1822" s="3"/>
    </row>
    <row r="1823" spans="1:22" x14ac:dyDescent="0.3">
      <c r="A1823" s="81"/>
      <c r="O1823" s="12"/>
      <c r="P1823" s="12"/>
      <c r="Q1823" s="12"/>
      <c r="R1823" s="12"/>
      <c r="S1823" s="12"/>
      <c r="U1823" s="3"/>
      <c r="V1823" s="3"/>
    </row>
    <row r="1824" spans="1:22" x14ac:dyDescent="0.3">
      <c r="A1824" s="81"/>
      <c r="O1824" s="12"/>
      <c r="P1824" s="12"/>
      <c r="Q1824" s="12"/>
      <c r="R1824" s="12"/>
      <c r="S1824" s="12"/>
      <c r="U1824" s="3"/>
      <c r="V1824" s="3"/>
    </row>
    <row r="1825" spans="1:22" x14ac:dyDescent="0.3">
      <c r="A1825" s="81"/>
      <c r="O1825" s="12"/>
      <c r="P1825" s="12"/>
      <c r="Q1825" s="12"/>
      <c r="R1825" s="12"/>
      <c r="S1825" s="12"/>
      <c r="U1825" s="3"/>
      <c r="V1825" s="3"/>
    </row>
    <row r="1826" spans="1:22" x14ac:dyDescent="0.3">
      <c r="A1826" s="81"/>
      <c r="O1826" s="12"/>
      <c r="P1826" s="12"/>
      <c r="Q1826" s="12"/>
      <c r="R1826" s="12"/>
      <c r="S1826" s="12"/>
      <c r="U1826" s="3"/>
      <c r="V1826" s="3"/>
    </row>
    <row r="1827" spans="1:22" x14ac:dyDescent="0.3">
      <c r="A1827" s="81"/>
      <c r="O1827" s="12"/>
      <c r="P1827" s="12"/>
      <c r="Q1827" s="12"/>
      <c r="R1827" s="12"/>
      <c r="S1827" s="12"/>
      <c r="U1827" s="3"/>
      <c r="V1827" s="3"/>
    </row>
    <row r="1828" spans="1:22" x14ac:dyDescent="0.3">
      <c r="A1828" s="81"/>
      <c r="O1828" s="12"/>
      <c r="P1828" s="12"/>
      <c r="Q1828" s="12"/>
      <c r="R1828" s="12"/>
      <c r="S1828" s="12"/>
      <c r="U1828" s="3"/>
      <c r="V1828" s="3"/>
    </row>
    <row r="1829" spans="1:22" x14ac:dyDescent="0.3">
      <c r="A1829" s="81"/>
      <c r="O1829" s="12"/>
      <c r="P1829" s="12"/>
      <c r="Q1829" s="12"/>
      <c r="R1829" s="12"/>
      <c r="S1829" s="12"/>
      <c r="U1829" s="3"/>
      <c r="V1829" s="3"/>
    </row>
    <row r="1830" spans="1:22" x14ac:dyDescent="0.3">
      <c r="A1830" s="81"/>
      <c r="O1830" s="12"/>
      <c r="P1830" s="12"/>
      <c r="Q1830" s="12"/>
      <c r="R1830" s="12"/>
      <c r="S1830" s="12"/>
      <c r="U1830" s="3"/>
      <c r="V1830" s="3"/>
    </row>
    <row r="1831" spans="1:22" x14ac:dyDescent="0.3">
      <c r="A1831" s="81"/>
      <c r="O1831" s="12"/>
      <c r="P1831" s="12"/>
      <c r="Q1831" s="12"/>
      <c r="R1831" s="12"/>
      <c r="S1831" s="12"/>
      <c r="U1831" s="3"/>
      <c r="V1831" s="3"/>
    </row>
    <row r="1832" spans="1:22" x14ac:dyDescent="0.3">
      <c r="A1832" s="81"/>
      <c r="O1832" s="12"/>
      <c r="P1832" s="12"/>
      <c r="Q1832" s="12"/>
      <c r="R1832" s="12"/>
      <c r="S1832" s="12"/>
      <c r="U1832" s="3"/>
      <c r="V1832" s="3"/>
    </row>
    <row r="1833" spans="1:22" x14ac:dyDescent="0.3">
      <c r="A1833" s="81"/>
      <c r="O1833" s="12"/>
      <c r="P1833" s="12"/>
      <c r="Q1833" s="12"/>
      <c r="R1833" s="12"/>
      <c r="S1833" s="12"/>
      <c r="U1833" s="3"/>
      <c r="V1833" s="3"/>
    </row>
    <row r="1834" spans="1:22" x14ac:dyDescent="0.3">
      <c r="A1834" s="81"/>
      <c r="O1834" s="12"/>
      <c r="P1834" s="12"/>
      <c r="Q1834" s="12"/>
      <c r="R1834" s="12"/>
      <c r="S1834" s="12"/>
      <c r="U1834" s="3"/>
      <c r="V1834" s="3"/>
    </row>
    <row r="1835" spans="1:22" x14ac:dyDescent="0.3">
      <c r="A1835" s="81"/>
      <c r="O1835" s="12"/>
      <c r="P1835" s="12"/>
      <c r="Q1835" s="12"/>
      <c r="R1835" s="12"/>
      <c r="S1835" s="12"/>
      <c r="U1835" s="3"/>
      <c r="V1835" s="3"/>
    </row>
    <row r="1836" spans="1:22" x14ac:dyDescent="0.3">
      <c r="A1836" s="81"/>
      <c r="O1836" s="12"/>
      <c r="P1836" s="12"/>
      <c r="Q1836" s="12"/>
      <c r="R1836" s="12"/>
      <c r="S1836" s="12"/>
      <c r="U1836" s="3"/>
      <c r="V1836" s="3"/>
    </row>
    <row r="1837" spans="1:22" x14ac:dyDescent="0.3">
      <c r="A1837" s="81"/>
      <c r="O1837" s="12"/>
      <c r="P1837" s="12"/>
      <c r="Q1837" s="12"/>
      <c r="R1837" s="12"/>
      <c r="S1837" s="12"/>
      <c r="U1837" s="3"/>
      <c r="V1837" s="3"/>
    </row>
    <row r="1838" spans="1:22" x14ac:dyDescent="0.3">
      <c r="A1838" s="81"/>
      <c r="O1838" s="12"/>
      <c r="P1838" s="12"/>
      <c r="Q1838" s="12"/>
      <c r="R1838" s="12"/>
      <c r="S1838" s="12"/>
      <c r="U1838" s="3"/>
      <c r="V1838" s="3"/>
    </row>
    <row r="1839" spans="1:22" x14ac:dyDescent="0.3">
      <c r="A1839" s="81"/>
      <c r="O1839" s="12"/>
      <c r="P1839" s="12"/>
      <c r="Q1839" s="12"/>
      <c r="R1839" s="12"/>
      <c r="S1839" s="12"/>
      <c r="U1839" s="3"/>
      <c r="V1839" s="3"/>
    </row>
    <row r="1840" spans="1:22" x14ac:dyDescent="0.3">
      <c r="A1840" s="81"/>
      <c r="O1840" s="12"/>
      <c r="P1840" s="12"/>
      <c r="Q1840" s="12"/>
      <c r="R1840" s="12"/>
      <c r="S1840" s="12"/>
      <c r="U1840" s="3"/>
      <c r="V1840" s="3"/>
    </row>
    <row r="1841" spans="1:22" x14ac:dyDescent="0.3">
      <c r="A1841" s="81"/>
      <c r="O1841" s="12"/>
      <c r="P1841" s="12"/>
      <c r="Q1841" s="12"/>
      <c r="R1841" s="12"/>
      <c r="S1841" s="12"/>
      <c r="U1841" s="3"/>
      <c r="V1841" s="3"/>
    </row>
    <row r="1842" spans="1:22" x14ac:dyDescent="0.3">
      <c r="A1842" s="81"/>
      <c r="O1842" s="12"/>
      <c r="P1842" s="12"/>
      <c r="Q1842" s="12"/>
      <c r="R1842" s="12"/>
      <c r="S1842" s="12"/>
      <c r="U1842" s="3"/>
      <c r="V1842" s="3"/>
    </row>
    <row r="1843" spans="1:22" x14ac:dyDescent="0.3">
      <c r="A1843" s="81"/>
      <c r="O1843" s="12"/>
      <c r="P1843" s="12"/>
      <c r="Q1843" s="12"/>
      <c r="R1843" s="12"/>
      <c r="S1843" s="12"/>
      <c r="U1843" s="3"/>
      <c r="V1843" s="3"/>
    </row>
    <row r="1844" spans="1:22" x14ac:dyDescent="0.3">
      <c r="A1844" s="81"/>
      <c r="O1844" s="12"/>
      <c r="P1844" s="12"/>
      <c r="Q1844" s="12"/>
      <c r="R1844" s="12"/>
      <c r="S1844" s="12"/>
      <c r="U1844" s="3"/>
      <c r="V1844" s="3"/>
    </row>
    <row r="1845" spans="1:22" x14ac:dyDescent="0.3">
      <c r="A1845" s="81"/>
      <c r="O1845" s="12"/>
      <c r="P1845" s="12"/>
      <c r="Q1845" s="12"/>
      <c r="R1845" s="12"/>
      <c r="S1845" s="12"/>
      <c r="U1845" s="3"/>
      <c r="V1845" s="3"/>
    </row>
    <row r="1846" spans="1:22" x14ac:dyDescent="0.3">
      <c r="A1846" s="81"/>
      <c r="O1846" s="12"/>
      <c r="P1846" s="12"/>
      <c r="Q1846" s="12"/>
      <c r="R1846" s="12"/>
      <c r="S1846" s="12"/>
      <c r="U1846" s="3"/>
      <c r="V1846" s="3"/>
    </row>
    <row r="1847" spans="1:22" x14ac:dyDescent="0.3">
      <c r="A1847" s="81"/>
      <c r="O1847" s="12"/>
      <c r="P1847" s="12"/>
      <c r="Q1847" s="12"/>
      <c r="R1847" s="12"/>
      <c r="S1847" s="12"/>
      <c r="U1847" s="3"/>
      <c r="V1847" s="3"/>
    </row>
    <row r="1848" spans="1:22" x14ac:dyDescent="0.3">
      <c r="A1848" s="81"/>
      <c r="O1848" s="12"/>
      <c r="P1848" s="12"/>
      <c r="Q1848" s="12"/>
      <c r="R1848" s="12"/>
      <c r="S1848" s="12"/>
      <c r="U1848" s="3"/>
      <c r="V1848" s="3"/>
    </row>
    <row r="1849" spans="1:22" x14ac:dyDescent="0.3">
      <c r="A1849" s="81"/>
      <c r="O1849" s="12"/>
      <c r="P1849" s="12"/>
      <c r="Q1849" s="12"/>
      <c r="R1849" s="12"/>
      <c r="S1849" s="12"/>
      <c r="U1849" s="3"/>
      <c r="V1849" s="3"/>
    </row>
    <row r="1850" spans="1:22" x14ac:dyDescent="0.3">
      <c r="A1850" s="81"/>
      <c r="O1850" s="12"/>
      <c r="P1850" s="12"/>
      <c r="Q1850" s="12"/>
      <c r="R1850" s="12"/>
      <c r="S1850" s="12"/>
      <c r="U1850" s="3"/>
      <c r="V1850" s="3"/>
    </row>
    <row r="1851" spans="1:22" x14ac:dyDescent="0.3">
      <c r="A1851" s="81"/>
      <c r="O1851" s="12"/>
      <c r="P1851" s="12"/>
      <c r="Q1851" s="12"/>
      <c r="R1851" s="12"/>
      <c r="S1851" s="12"/>
      <c r="U1851" s="3"/>
      <c r="V1851" s="3"/>
    </row>
    <row r="1852" spans="1:22" x14ac:dyDescent="0.3">
      <c r="A1852" s="81"/>
      <c r="O1852" s="12"/>
      <c r="P1852" s="12"/>
      <c r="Q1852" s="12"/>
      <c r="R1852" s="12"/>
      <c r="S1852" s="12"/>
      <c r="U1852" s="3"/>
      <c r="V1852" s="3"/>
    </row>
    <row r="1853" spans="1:22" x14ac:dyDescent="0.3">
      <c r="A1853" s="81"/>
      <c r="O1853" s="12"/>
      <c r="P1853" s="12"/>
      <c r="Q1853" s="12"/>
      <c r="R1853" s="12"/>
      <c r="S1853" s="12"/>
      <c r="U1853" s="3"/>
      <c r="V1853" s="3"/>
    </row>
    <row r="1854" spans="1:22" x14ac:dyDescent="0.3">
      <c r="A1854" s="81"/>
      <c r="O1854" s="12"/>
      <c r="P1854" s="12"/>
      <c r="Q1854" s="12"/>
      <c r="R1854" s="12"/>
      <c r="S1854" s="12"/>
      <c r="U1854" s="3"/>
      <c r="V1854" s="3"/>
    </row>
    <row r="1855" spans="1:22" x14ac:dyDescent="0.3">
      <c r="A1855" s="81"/>
      <c r="O1855" s="12"/>
      <c r="P1855" s="12"/>
      <c r="Q1855" s="12"/>
      <c r="R1855" s="12"/>
      <c r="S1855" s="12"/>
      <c r="U1855" s="3"/>
      <c r="V1855" s="3"/>
    </row>
    <row r="1856" spans="1:22" x14ac:dyDescent="0.3">
      <c r="A1856" s="81"/>
      <c r="O1856" s="12"/>
      <c r="P1856" s="12"/>
      <c r="Q1856" s="12"/>
      <c r="R1856" s="12"/>
      <c r="S1856" s="12"/>
      <c r="U1856" s="3"/>
      <c r="V1856" s="3"/>
    </row>
    <row r="1857" spans="1:22" x14ac:dyDescent="0.3">
      <c r="A1857" s="81"/>
      <c r="O1857" s="12"/>
      <c r="P1857" s="12"/>
      <c r="Q1857" s="12"/>
      <c r="R1857" s="12"/>
      <c r="S1857" s="12"/>
      <c r="U1857" s="3"/>
      <c r="V1857" s="3"/>
    </row>
    <row r="1858" spans="1:22" x14ac:dyDescent="0.3">
      <c r="A1858" s="81"/>
      <c r="O1858" s="12"/>
      <c r="P1858" s="12"/>
      <c r="Q1858" s="12"/>
      <c r="R1858" s="12"/>
      <c r="S1858" s="12"/>
      <c r="U1858" s="3"/>
      <c r="V1858" s="3"/>
    </row>
    <row r="1859" spans="1:22" x14ac:dyDescent="0.3">
      <c r="A1859" s="81"/>
      <c r="O1859" s="12"/>
      <c r="P1859" s="12"/>
      <c r="Q1859" s="12"/>
      <c r="R1859" s="12"/>
      <c r="S1859" s="12"/>
      <c r="U1859" s="3"/>
      <c r="V1859" s="3"/>
    </row>
    <row r="1860" spans="1:22" x14ac:dyDescent="0.3">
      <c r="A1860" s="81"/>
      <c r="O1860" s="12"/>
      <c r="P1860" s="12"/>
      <c r="Q1860" s="12"/>
      <c r="R1860" s="12"/>
      <c r="S1860" s="12"/>
      <c r="U1860" s="3"/>
      <c r="V1860" s="3"/>
    </row>
    <row r="1861" spans="1:22" x14ac:dyDescent="0.3">
      <c r="A1861" s="81"/>
      <c r="O1861" s="12"/>
      <c r="P1861" s="12"/>
      <c r="Q1861" s="12"/>
      <c r="R1861" s="12"/>
      <c r="S1861" s="12"/>
      <c r="U1861" s="3"/>
      <c r="V1861" s="3"/>
    </row>
    <row r="1862" spans="1:22" x14ac:dyDescent="0.3">
      <c r="A1862" s="81"/>
      <c r="O1862" s="12"/>
      <c r="P1862" s="12"/>
      <c r="Q1862" s="12"/>
      <c r="R1862" s="12"/>
      <c r="S1862" s="12"/>
      <c r="U1862" s="3"/>
      <c r="V1862" s="3"/>
    </row>
    <row r="1863" spans="1:22" x14ac:dyDescent="0.3">
      <c r="A1863" s="81"/>
      <c r="O1863" s="12"/>
      <c r="P1863" s="12"/>
      <c r="Q1863" s="12"/>
      <c r="R1863" s="12"/>
      <c r="S1863" s="12"/>
      <c r="U1863" s="3"/>
      <c r="V1863" s="3"/>
    </row>
    <row r="1864" spans="1:22" x14ac:dyDescent="0.3">
      <c r="A1864" s="81"/>
      <c r="O1864" s="12"/>
      <c r="P1864" s="12"/>
      <c r="Q1864" s="12"/>
      <c r="R1864" s="12"/>
      <c r="S1864" s="12"/>
      <c r="U1864" s="3"/>
      <c r="V1864" s="3"/>
    </row>
    <row r="1865" spans="1:22" x14ac:dyDescent="0.3">
      <c r="A1865" s="81"/>
      <c r="O1865" s="12"/>
      <c r="P1865" s="12"/>
      <c r="Q1865" s="12"/>
      <c r="R1865" s="12"/>
      <c r="S1865" s="12"/>
      <c r="U1865" s="3"/>
      <c r="V1865" s="3"/>
    </row>
    <row r="1866" spans="1:22" x14ac:dyDescent="0.3">
      <c r="A1866" s="81"/>
      <c r="O1866" s="12"/>
      <c r="P1866" s="12"/>
      <c r="Q1866" s="12"/>
      <c r="R1866" s="12"/>
      <c r="S1866" s="12"/>
      <c r="U1866" s="3"/>
      <c r="V1866" s="3"/>
    </row>
    <row r="1867" spans="1:22" x14ac:dyDescent="0.3">
      <c r="A1867" s="81"/>
      <c r="O1867" s="12"/>
      <c r="P1867" s="12"/>
      <c r="Q1867" s="12"/>
      <c r="R1867" s="12"/>
      <c r="S1867" s="12"/>
      <c r="U1867" s="3"/>
      <c r="V1867" s="3"/>
    </row>
    <row r="1868" spans="1:22" x14ac:dyDescent="0.3">
      <c r="A1868" s="81"/>
      <c r="O1868" s="12"/>
      <c r="P1868" s="12"/>
      <c r="Q1868" s="12"/>
      <c r="R1868" s="12"/>
      <c r="S1868" s="12"/>
      <c r="U1868" s="3"/>
      <c r="V1868" s="3"/>
    </row>
    <row r="1869" spans="1:22" x14ac:dyDescent="0.3">
      <c r="A1869" s="81"/>
      <c r="O1869" s="12"/>
      <c r="P1869" s="12"/>
      <c r="Q1869" s="12"/>
      <c r="R1869" s="12"/>
      <c r="S1869" s="12"/>
      <c r="U1869" s="3"/>
      <c r="V1869" s="3"/>
    </row>
    <row r="1870" spans="1:22" x14ac:dyDescent="0.3">
      <c r="A1870" s="81"/>
      <c r="O1870" s="12"/>
      <c r="P1870" s="12"/>
      <c r="Q1870" s="12"/>
      <c r="R1870" s="12"/>
      <c r="S1870" s="12"/>
      <c r="U1870" s="3"/>
      <c r="V1870" s="3"/>
    </row>
    <row r="1871" spans="1:22" x14ac:dyDescent="0.3">
      <c r="A1871" s="81"/>
      <c r="O1871" s="12"/>
      <c r="P1871" s="12"/>
      <c r="Q1871" s="12"/>
      <c r="R1871" s="12"/>
      <c r="S1871" s="12"/>
      <c r="U1871" s="3"/>
      <c r="V1871" s="3"/>
    </row>
    <row r="1872" spans="1:22" x14ac:dyDescent="0.3">
      <c r="A1872" s="81"/>
      <c r="O1872" s="12"/>
      <c r="P1872" s="12"/>
      <c r="Q1872" s="12"/>
      <c r="R1872" s="12"/>
      <c r="S1872" s="12"/>
      <c r="U1872" s="3"/>
      <c r="V1872" s="3"/>
    </row>
    <row r="1873" spans="1:22" x14ac:dyDescent="0.3">
      <c r="A1873" s="81"/>
      <c r="O1873" s="12"/>
      <c r="P1873" s="12"/>
      <c r="Q1873" s="12"/>
      <c r="R1873" s="12"/>
      <c r="S1873" s="12"/>
      <c r="U1873" s="3"/>
      <c r="V1873" s="3"/>
    </row>
    <row r="1874" spans="1:22" x14ac:dyDescent="0.3">
      <c r="A1874" s="81"/>
      <c r="O1874" s="12"/>
      <c r="P1874" s="12"/>
      <c r="Q1874" s="12"/>
      <c r="R1874" s="12"/>
      <c r="S1874" s="12"/>
      <c r="U1874" s="3"/>
      <c r="V1874" s="3"/>
    </row>
    <row r="1875" spans="1:22" x14ac:dyDescent="0.3">
      <c r="A1875" s="81"/>
      <c r="O1875" s="12"/>
      <c r="P1875" s="12"/>
      <c r="Q1875" s="12"/>
      <c r="R1875" s="12"/>
      <c r="S1875" s="12"/>
      <c r="U1875" s="3"/>
      <c r="V1875" s="3"/>
    </row>
    <row r="1876" spans="1:22" x14ac:dyDescent="0.3">
      <c r="A1876" s="81"/>
      <c r="O1876" s="12"/>
      <c r="P1876" s="12"/>
      <c r="Q1876" s="12"/>
      <c r="R1876" s="12"/>
      <c r="S1876" s="12"/>
      <c r="U1876" s="3"/>
      <c r="V1876" s="3"/>
    </row>
    <row r="1877" spans="1:22" x14ac:dyDescent="0.3">
      <c r="A1877" s="81"/>
      <c r="O1877" s="12"/>
      <c r="P1877" s="12"/>
      <c r="Q1877" s="12"/>
      <c r="R1877" s="12"/>
      <c r="S1877" s="12"/>
      <c r="U1877" s="3"/>
      <c r="V1877" s="3"/>
    </row>
    <row r="1878" spans="1:22" x14ac:dyDescent="0.3">
      <c r="A1878" s="81"/>
      <c r="O1878" s="12"/>
      <c r="P1878" s="12"/>
      <c r="Q1878" s="12"/>
      <c r="R1878" s="12"/>
      <c r="S1878" s="12"/>
      <c r="U1878" s="3"/>
      <c r="V1878" s="3"/>
    </row>
    <row r="1879" spans="1:22" x14ac:dyDescent="0.3">
      <c r="A1879" s="81"/>
      <c r="O1879" s="12"/>
      <c r="P1879" s="12"/>
      <c r="Q1879" s="12"/>
      <c r="R1879" s="12"/>
      <c r="S1879" s="12"/>
      <c r="U1879" s="3"/>
      <c r="V1879" s="3"/>
    </row>
    <row r="1880" spans="1:22" x14ac:dyDescent="0.3">
      <c r="A1880" s="81"/>
      <c r="O1880" s="12"/>
      <c r="P1880" s="12"/>
      <c r="Q1880" s="12"/>
      <c r="R1880" s="12"/>
      <c r="S1880" s="12"/>
      <c r="U1880" s="3"/>
      <c r="V1880" s="3"/>
    </row>
    <row r="1881" spans="1:22" x14ac:dyDescent="0.3">
      <c r="A1881" s="81"/>
      <c r="O1881" s="12"/>
      <c r="P1881" s="12"/>
      <c r="Q1881" s="12"/>
      <c r="R1881" s="12"/>
      <c r="S1881" s="12"/>
      <c r="U1881" s="3"/>
      <c r="V1881" s="3"/>
    </row>
    <row r="1882" spans="1:22" x14ac:dyDescent="0.3">
      <c r="A1882" s="81"/>
      <c r="O1882" s="12"/>
      <c r="P1882" s="12"/>
      <c r="Q1882" s="12"/>
      <c r="R1882" s="12"/>
      <c r="S1882" s="12"/>
      <c r="U1882" s="3"/>
      <c r="V1882" s="3"/>
    </row>
    <row r="1883" spans="1:22" x14ac:dyDescent="0.3">
      <c r="A1883" s="81"/>
      <c r="O1883" s="12"/>
      <c r="P1883" s="12"/>
      <c r="Q1883" s="12"/>
      <c r="R1883" s="12"/>
      <c r="S1883" s="12"/>
      <c r="U1883" s="3"/>
      <c r="V1883" s="3"/>
    </row>
    <row r="1884" spans="1:22" x14ac:dyDescent="0.3">
      <c r="A1884" s="81"/>
      <c r="O1884" s="12"/>
      <c r="P1884" s="12"/>
      <c r="Q1884" s="12"/>
      <c r="R1884" s="12"/>
      <c r="S1884" s="12"/>
      <c r="U1884" s="3"/>
      <c r="V1884" s="3"/>
    </row>
    <row r="1885" spans="1:22" x14ac:dyDescent="0.3">
      <c r="A1885" s="81"/>
      <c r="O1885" s="12"/>
      <c r="P1885" s="12"/>
      <c r="Q1885" s="12"/>
      <c r="R1885" s="12"/>
      <c r="S1885" s="12"/>
      <c r="U1885" s="3"/>
      <c r="V1885" s="3"/>
    </row>
    <row r="1886" spans="1:22" x14ac:dyDescent="0.3">
      <c r="A1886" s="81"/>
      <c r="O1886" s="12"/>
      <c r="P1886" s="12"/>
      <c r="Q1886" s="12"/>
      <c r="R1886" s="12"/>
      <c r="S1886" s="12"/>
      <c r="U1886" s="3"/>
      <c r="V1886" s="3"/>
    </row>
    <row r="1887" spans="1:22" x14ac:dyDescent="0.3">
      <c r="A1887" s="81"/>
      <c r="O1887" s="12"/>
      <c r="P1887" s="12"/>
      <c r="Q1887" s="12"/>
      <c r="R1887" s="12"/>
      <c r="S1887" s="12"/>
      <c r="U1887" s="3"/>
      <c r="V1887" s="3"/>
    </row>
    <row r="1888" spans="1:22" x14ac:dyDescent="0.3">
      <c r="A1888" s="81"/>
      <c r="O1888" s="12"/>
      <c r="P1888" s="12"/>
      <c r="Q1888" s="12"/>
      <c r="R1888" s="12"/>
      <c r="S1888" s="12"/>
      <c r="U1888" s="3"/>
      <c r="V1888" s="3"/>
    </row>
    <row r="1889" spans="1:22" x14ac:dyDescent="0.3">
      <c r="A1889" s="81"/>
      <c r="O1889" s="12"/>
      <c r="P1889" s="12"/>
      <c r="Q1889" s="12"/>
      <c r="R1889" s="12"/>
      <c r="S1889" s="12"/>
      <c r="U1889" s="3"/>
      <c r="V1889" s="3"/>
    </row>
    <row r="1890" spans="1:22" x14ac:dyDescent="0.3">
      <c r="A1890" s="81"/>
      <c r="O1890" s="12"/>
      <c r="P1890" s="12"/>
      <c r="Q1890" s="12"/>
      <c r="R1890" s="12"/>
      <c r="S1890" s="12"/>
      <c r="U1890" s="3"/>
      <c r="V1890" s="3"/>
    </row>
    <row r="1891" spans="1:22" x14ac:dyDescent="0.3">
      <c r="A1891" s="81"/>
      <c r="O1891" s="12"/>
      <c r="P1891" s="12"/>
      <c r="Q1891" s="12"/>
      <c r="R1891" s="12"/>
      <c r="S1891" s="12"/>
      <c r="U1891" s="3"/>
      <c r="V1891" s="3"/>
    </row>
    <row r="1892" spans="1:22" x14ac:dyDescent="0.3">
      <c r="A1892" s="81"/>
      <c r="O1892" s="12"/>
      <c r="P1892" s="12"/>
      <c r="Q1892" s="12"/>
      <c r="R1892" s="12"/>
      <c r="S1892" s="12"/>
      <c r="U1892" s="3"/>
      <c r="V1892" s="3"/>
    </row>
    <row r="1893" spans="1:22" x14ac:dyDescent="0.3">
      <c r="A1893" s="81"/>
      <c r="O1893" s="12"/>
      <c r="P1893" s="12"/>
      <c r="Q1893" s="12"/>
      <c r="R1893" s="12"/>
      <c r="S1893" s="12"/>
      <c r="U1893" s="3"/>
      <c r="V1893" s="3"/>
    </row>
    <row r="1894" spans="1:22" x14ac:dyDescent="0.3">
      <c r="A1894" s="81"/>
      <c r="O1894" s="12"/>
      <c r="P1894" s="12"/>
      <c r="Q1894" s="12"/>
      <c r="R1894" s="12"/>
      <c r="S1894" s="12"/>
      <c r="U1894" s="3"/>
      <c r="V1894" s="3"/>
    </row>
    <row r="1895" spans="1:22" x14ac:dyDescent="0.3">
      <c r="A1895" s="81"/>
      <c r="O1895" s="12"/>
      <c r="P1895" s="12"/>
      <c r="Q1895" s="12"/>
      <c r="R1895" s="12"/>
      <c r="S1895" s="12"/>
      <c r="U1895" s="3"/>
      <c r="V1895" s="3"/>
    </row>
    <row r="1896" spans="1:22" x14ac:dyDescent="0.3">
      <c r="A1896" s="81"/>
      <c r="O1896" s="12"/>
      <c r="P1896" s="12"/>
      <c r="Q1896" s="12"/>
      <c r="R1896" s="12"/>
      <c r="S1896" s="12"/>
      <c r="U1896" s="3"/>
      <c r="V1896" s="3"/>
    </row>
    <row r="1897" spans="1:22" x14ac:dyDescent="0.3">
      <c r="A1897" s="81"/>
      <c r="O1897" s="12"/>
      <c r="P1897" s="12"/>
      <c r="Q1897" s="12"/>
      <c r="R1897" s="12"/>
      <c r="S1897" s="12"/>
      <c r="U1897" s="3"/>
      <c r="V1897" s="3"/>
    </row>
    <row r="1898" spans="1:22" x14ac:dyDescent="0.3">
      <c r="A1898" s="81"/>
      <c r="O1898" s="12"/>
      <c r="P1898" s="12"/>
      <c r="Q1898" s="12"/>
      <c r="R1898" s="12"/>
      <c r="S1898" s="12"/>
      <c r="U1898" s="3"/>
      <c r="V1898" s="3"/>
    </row>
    <row r="1899" spans="1:22" x14ac:dyDescent="0.3">
      <c r="A1899" s="81"/>
      <c r="O1899" s="12"/>
      <c r="P1899" s="12"/>
      <c r="Q1899" s="12"/>
      <c r="R1899" s="12"/>
      <c r="S1899" s="12"/>
      <c r="U1899" s="3"/>
      <c r="V1899" s="3"/>
    </row>
    <row r="1900" spans="1:22" x14ac:dyDescent="0.3">
      <c r="A1900" s="81"/>
      <c r="O1900" s="12"/>
      <c r="P1900" s="12"/>
      <c r="Q1900" s="12"/>
      <c r="R1900" s="12"/>
      <c r="S1900" s="12"/>
      <c r="U1900" s="3"/>
      <c r="V1900" s="3"/>
    </row>
    <row r="1901" spans="1:22" x14ac:dyDescent="0.3">
      <c r="A1901" s="81"/>
      <c r="O1901" s="12"/>
      <c r="P1901" s="12"/>
      <c r="Q1901" s="12"/>
      <c r="R1901" s="12"/>
      <c r="S1901" s="12"/>
      <c r="U1901" s="3"/>
      <c r="V1901" s="3"/>
    </row>
    <row r="1902" spans="1:22" x14ac:dyDescent="0.3">
      <c r="A1902" s="81"/>
      <c r="O1902" s="12"/>
      <c r="P1902" s="12"/>
      <c r="Q1902" s="12"/>
      <c r="R1902" s="12"/>
      <c r="S1902" s="12"/>
      <c r="U1902" s="3"/>
      <c r="V1902" s="3"/>
    </row>
    <row r="1903" spans="1:22" x14ac:dyDescent="0.3">
      <c r="A1903" s="81"/>
      <c r="O1903" s="12"/>
      <c r="P1903" s="12"/>
      <c r="Q1903" s="12"/>
      <c r="R1903" s="12"/>
      <c r="S1903" s="12"/>
      <c r="U1903" s="3"/>
      <c r="V1903" s="3"/>
    </row>
    <row r="1904" spans="1:22" x14ac:dyDescent="0.3">
      <c r="A1904" s="81"/>
      <c r="O1904" s="12"/>
      <c r="P1904" s="12"/>
      <c r="Q1904" s="12"/>
      <c r="R1904" s="12"/>
      <c r="S1904" s="12"/>
      <c r="U1904" s="3"/>
      <c r="V1904" s="3"/>
    </row>
    <row r="1905" spans="1:22" x14ac:dyDescent="0.3">
      <c r="A1905" s="81"/>
      <c r="O1905" s="12"/>
      <c r="P1905" s="12"/>
      <c r="Q1905" s="12"/>
      <c r="R1905" s="12"/>
      <c r="S1905" s="12"/>
      <c r="U1905" s="3"/>
      <c r="V1905" s="3"/>
    </row>
    <row r="1906" spans="1:22" x14ac:dyDescent="0.3">
      <c r="A1906" s="81"/>
      <c r="O1906" s="12"/>
      <c r="P1906" s="12"/>
      <c r="Q1906" s="12"/>
      <c r="R1906" s="12"/>
      <c r="S1906" s="12"/>
      <c r="U1906" s="3"/>
      <c r="V1906" s="3"/>
    </row>
    <row r="1907" spans="1:22" x14ac:dyDescent="0.3">
      <c r="A1907" s="81"/>
      <c r="O1907" s="12"/>
      <c r="P1907" s="12"/>
      <c r="Q1907" s="12"/>
      <c r="R1907" s="12"/>
      <c r="S1907" s="12"/>
      <c r="U1907" s="3"/>
      <c r="V1907" s="3"/>
    </row>
    <row r="1908" spans="1:22" x14ac:dyDescent="0.3">
      <c r="A1908" s="81"/>
      <c r="O1908" s="12"/>
      <c r="P1908" s="12"/>
      <c r="Q1908" s="12"/>
      <c r="R1908" s="12"/>
      <c r="S1908" s="12"/>
      <c r="U1908" s="3"/>
      <c r="V1908" s="3"/>
    </row>
    <row r="1909" spans="1:22" x14ac:dyDescent="0.3">
      <c r="A1909" s="81"/>
      <c r="O1909" s="12"/>
      <c r="P1909" s="12"/>
      <c r="Q1909" s="12"/>
      <c r="R1909" s="12"/>
      <c r="S1909" s="12"/>
      <c r="U1909" s="3"/>
      <c r="V1909" s="3"/>
    </row>
    <row r="1910" spans="1:22" x14ac:dyDescent="0.3">
      <c r="A1910" s="81"/>
      <c r="O1910" s="12"/>
      <c r="P1910" s="12"/>
      <c r="Q1910" s="12"/>
      <c r="R1910" s="12"/>
      <c r="S1910" s="12"/>
      <c r="U1910" s="3"/>
      <c r="V1910" s="3"/>
    </row>
    <row r="1911" spans="1:22" x14ac:dyDescent="0.3">
      <c r="A1911" s="81"/>
      <c r="O1911" s="12"/>
      <c r="P1911" s="12"/>
      <c r="Q1911" s="12"/>
      <c r="R1911" s="12"/>
      <c r="S1911" s="12"/>
      <c r="U1911" s="3"/>
      <c r="V1911" s="3"/>
    </row>
    <row r="1912" spans="1:22" x14ac:dyDescent="0.3">
      <c r="A1912" s="81"/>
      <c r="O1912" s="12"/>
      <c r="P1912" s="12"/>
      <c r="Q1912" s="12"/>
      <c r="R1912" s="12"/>
      <c r="S1912" s="12"/>
      <c r="U1912" s="3"/>
      <c r="V1912" s="3"/>
    </row>
    <row r="1913" spans="1:22" x14ac:dyDescent="0.3">
      <c r="A1913" s="81"/>
      <c r="O1913" s="12"/>
      <c r="P1913" s="12"/>
      <c r="Q1913" s="12"/>
      <c r="R1913" s="12"/>
      <c r="S1913" s="12"/>
      <c r="U1913" s="3"/>
      <c r="V1913" s="3"/>
    </row>
    <row r="1914" spans="1:22" x14ac:dyDescent="0.3">
      <c r="A1914" s="81"/>
      <c r="O1914" s="12"/>
      <c r="P1914" s="12"/>
      <c r="Q1914" s="12"/>
      <c r="R1914" s="12"/>
      <c r="S1914" s="12"/>
      <c r="U1914" s="3"/>
      <c r="V1914" s="3"/>
    </row>
    <row r="1915" spans="1:22" x14ac:dyDescent="0.3">
      <c r="A1915" s="81"/>
      <c r="O1915" s="12"/>
      <c r="P1915" s="12"/>
      <c r="Q1915" s="12"/>
      <c r="R1915" s="12"/>
      <c r="S1915" s="12"/>
      <c r="U1915" s="3"/>
      <c r="V1915" s="3"/>
    </row>
    <row r="1916" spans="1:22" x14ac:dyDescent="0.3">
      <c r="A1916" s="81"/>
      <c r="O1916" s="12"/>
      <c r="P1916" s="12"/>
      <c r="Q1916" s="12"/>
      <c r="R1916" s="12"/>
      <c r="S1916" s="12"/>
      <c r="U1916" s="3"/>
      <c r="V1916" s="3"/>
    </row>
    <row r="1917" spans="1:22" x14ac:dyDescent="0.3">
      <c r="A1917" s="81"/>
      <c r="O1917" s="12"/>
      <c r="P1917" s="12"/>
      <c r="Q1917" s="12"/>
      <c r="R1917" s="12"/>
      <c r="S1917" s="12"/>
      <c r="U1917" s="3"/>
      <c r="V1917" s="3"/>
    </row>
    <row r="1918" spans="1:22" x14ac:dyDescent="0.3">
      <c r="A1918" s="81"/>
      <c r="O1918" s="12"/>
      <c r="P1918" s="12"/>
      <c r="Q1918" s="12"/>
      <c r="R1918" s="12"/>
      <c r="S1918" s="12"/>
      <c r="U1918" s="3"/>
      <c r="V1918" s="3"/>
    </row>
    <row r="1919" spans="1:22" x14ac:dyDescent="0.3">
      <c r="A1919" s="81"/>
      <c r="O1919" s="12"/>
      <c r="P1919" s="12"/>
      <c r="Q1919" s="12"/>
      <c r="R1919" s="12"/>
      <c r="S1919" s="12"/>
      <c r="U1919" s="3"/>
      <c r="V1919" s="3"/>
    </row>
    <row r="1920" spans="1:22" x14ac:dyDescent="0.3">
      <c r="A1920" s="81"/>
      <c r="O1920" s="12"/>
      <c r="P1920" s="12"/>
      <c r="Q1920" s="12"/>
      <c r="R1920" s="12"/>
      <c r="S1920" s="12"/>
      <c r="U1920" s="3"/>
      <c r="V1920" s="3"/>
    </row>
    <row r="1921" spans="1:22" x14ac:dyDescent="0.3">
      <c r="A1921" s="81"/>
      <c r="O1921" s="12"/>
      <c r="P1921" s="12"/>
      <c r="Q1921" s="12"/>
      <c r="R1921" s="12"/>
      <c r="S1921" s="12"/>
      <c r="U1921" s="3"/>
      <c r="V1921" s="3"/>
    </row>
    <row r="1922" spans="1:22" x14ac:dyDescent="0.3">
      <c r="A1922" s="81"/>
      <c r="O1922" s="12"/>
      <c r="P1922" s="12"/>
      <c r="Q1922" s="12"/>
      <c r="R1922" s="12"/>
      <c r="S1922" s="12"/>
      <c r="U1922" s="3"/>
      <c r="V1922" s="3"/>
    </row>
    <row r="1923" spans="1:22" x14ac:dyDescent="0.3">
      <c r="A1923" s="81"/>
      <c r="O1923" s="12"/>
      <c r="P1923" s="12"/>
      <c r="Q1923" s="12"/>
      <c r="R1923" s="12"/>
      <c r="S1923" s="12"/>
      <c r="U1923" s="3"/>
      <c r="V1923" s="3"/>
    </row>
    <row r="1924" spans="1:22" x14ac:dyDescent="0.3">
      <c r="A1924" s="81"/>
      <c r="O1924" s="12"/>
      <c r="P1924" s="12"/>
      <c r="Q1924" s="12"/>
      <c r="R1924" s="12"/>
      <c r="S1924" s="12"/>
      <c r="U1924" s="3"/>
      <c r="V1924" s="3"/>
    </row>
    <row r="1925" spans="1:22" x14ac:dyDescent="0.3">
      <c r="A1925" s="81"/>
      <c r="O1925" s="12"/>
      <c r="P1925" s="12"/>
      <c r="Q1925" s="12"/>
      <c r="R1925" s="12"/>
      <c r="S1925" s="12"/>
      <c r="U1925" s="3"/>
      <c r="V1925" s="3"/>
    </row>
    <row r="1926" spans="1:22" x14ac:dyDescent="0.3">
      <c r="A1926" s="81"/>
      <c r="O1926" s="12"/>
      <c r="P1926" s="12"/>
      <c r="Q1926" s="12"/>
      <c r="R1926" s="12"/>
      <c r="S1926" s="12"/>
      <c r="U1926" s="3"/>
      <c r="V1926" s="3"/>
    </row>
    <row r="1927" spans="1:22" x14ac:dyDescent="0.3">
      <c r="A1927" s="81"/>
      <c r="O1927" s="12"/>
      <c r="P1927" s="12"/>
      <c r="Q1927" s="12"/>
      <c r="R1927" s="12"/>
      <c r="S1927" s="12"/>
      <c r="U1927" s="3"/>
      <c r="V1927" s="3"/>
    </row>
    <row r="1928" spans="1:22" x14ac:dyDescent="0.3">
      <c r="A1928" s="81"/>
      <c r="O1928" s="12"/>
      <c r="P1928" s="12"/>
      <c r="Q1928" s="12"/>
      <c r="R1928" s="12"/>
      <c r="S1928" s="12"/>
      <c r="U1928" s="3"/>
      <c r="V1928" s="3"/>
    </row>
    <row r="1929" spans="1:22" x14ac:dyDescent="0.3">
      <c r="A1929" s="81"/>
      <c r="O1929" s="12"/>
      <c r="P1929" s="12"/>
      <c r="Q1929" s="12"/>
      <c r="R1929" s="12"/>
      <c r="S1929" s="12"/>
      <c r="U1929" s="3"/>
      <c r="V1929" s="3"/>
    </row>
    <row r="1930" spans="1:22" x14ac:dyDescent="0.3">
      <c r="A1930" s="81"/>
      <c r="O1930" s="12"/>
      <c r="P1930" s="12"/>
      <c r="Q1930" s="12"/>
      <c r="R1930" s="12"/>
      <c r="S1930" s="12"/>
      <c r="U1930" s="3"/>
      <c r="V1930" s="3"/>
    </row>
    <row r="1931" spans="1:22" x14ac:dyDescent="0.3">
      <c r="A1931" s="81"/>
      <c r="O1931" s="12"/>
      <c r="P1931" s="12"/>
      <c r="Q1931" s="12"/>
      <c r="R1931" s="12"/>
      <c r="S1931" s="12"/>
      <c r="U1931" s="3"/>
      <c r="V1931" s="3"/>
    </row>
    <row r="1932" spans="1:22" x14ac:dyDescent="0.3">
      <c r="A1932" s="81"/>
      <c r="O1932" s="12"/>
      <c r="P1932" s="12"/>
      <c r="Q1932" s="12"/>
      <c r="R1932" s="12"/>
      <c r="S1932" s="12"/>
      <c r="U1932" s="3"/>
      <c r="V1932" s="3"/>
    </row>
    <row r="1933" spans="1:22" x14ac:dyDescent="0.3">
      <c r="A1933" s="81"/>
      <c r="O1933" s="12"/>
      <c r="P1933" s="12"/>
      <c r="Q1933" s="12"/>
      <c r="R1933" s="12"/>
      <c r="S1933" s="12"/>
      <c r="U1933" s="3"/>
      <c r="V1933" s="3"/>
    </row>
    <row r="1934" spans="1:22" x14ac:dyDescent="0.3">
      <c r="A1934" s="81"/>
      <c r="O1934" s="12"/>
      <c r="P1934" s="12"/>
      <c r="Q1934" s="12"/>
      <c r="R1934" s="12"/>
      <c r="S1934" s="12"/>
      <c r="U1934" s="3"/>
      <c r="V1934" s="3"/>
    </row>
    <row r="1935" spans="1:22" x14ac:dyDescent="0.3">
      <c r="A1935" s="81"/>
      <c r="O1935" s="12"/>
      <c r="P1935" s="12"/>
      <c r="Q1935" s="12"/>
      <c r="R1935" s="12"/>
      <c r="S1935" s="12"/>
      <c r="U1935" s="3"/>
      <c r="V1935" s="3"/>
    </row>
    <row r="1936" spans="1:22" x14ac:dyDescent="0.3">
      <c r="A1936" s="81"/>
      <c r="O1936" s="12"/>
      <c r="P1936" s="12"/>
      <c r="Q1936" s="12"/>
      <c r="R1936" s="12"/>
      <c r="S1936" s="12"/>
      <c r="U1936" s="3"/>
      <c r="V1936" s="3"/>
    </row>
    <row r="1937" spans="1:22" x14ac:dyDescent="0.3">
      <c r="A1937" s="81"/>
      <c r="O1937" s="12"/>
      <c r="P1937" s="12"/>
      <c r="Q1937" s="12"/>
      <c r="R1937" s="12"/>
      <c r="S1937" s="12"/>
      <c r="U1937" s="3"/>
      <c r="V1937" s="3"/>
    </row>
    <row r="1938" spans="1:22" x14ac:dyDescent="0.3">
      <c r="A1938" s="81"/>
      <c r="O1938" s="12"/>
      <c r="P1938" s="12"/>
      <c r="Q1938" s="12"/>
      <c r="R1938" s="12"/>
      <c r="S1938" s="12"/>
      <c r="U1938" s="3"/>
      <c r="V1938" s="3"/>
    </row>
    <row r="1939" spans="1:22" x14ac:dyDescent="0.3">
      <c r="A1939" s="81"/>
      <c r="O1939" s="12"/>
      <c r="P1939" s="12"/>
      <c r="Q1939" s="12"/>
      <c r="R1939" s="12"/>
      <c r="S1939" s="12"/>
      <c r="U1939" s="3"/>
      <c r="V1939" s="3"/>
    </row>
    <row r="1940" spans="1:22" x14ac:dyDescent="0.3">
      <c r="A1940" s="81"/>
      <c r="O1940" s="12"/>
      <c r="P1940" s="12"/>
      <c r="Q1940" s="12"/>
      <c r="R1940" s="12"/>
      <c r="S1940" s="12"/>
      <c r="U1940" s="3"/>
      <c r="V1940" s="3"/>
    </row>
    <row r="1941" spans="1:22" x14ac:dyDescent="0.3">
      <c r="A1941" s="81"/>
      <c r="O1941" s="12"/>
      <c r="P1941" s="12"/>
      <c r="Q1941" s="12"/>
      <c r="R1941" s="12"/>
      <c r="S1941" s="12"/>
      <c r="U1941" s="3"/>
      <c r="V1941" s="3"/>
    </row>
    <row r="1942" spans="1:22" x14ac:dyDescent="0.3">
      <c r="A1942" s="81"/>
      <c r="O1942" s="12"/>
      <c r="P1942" s="12"/>
      <c r="Q1942" s="12"/>
      <c r="R1942" s="12"/>
      <c r="S1942" s="12"/>
      <c r="U1942" s="3"/>
      <c r="V1942" s="3"/>
    </row>
    <row r="1943" spans="1:22" x14ac:dyDescent="0.3">
      <c r="A1943" s="81"/>
      <c r="O1943" s="12"/>
      <c r="P1943" s="12"/>
      <c r="Q1943" s="12"/>
      <c r="R1943" s="12"/>
      <c r="S1943" s="12"/>
      <c r="U1943" s="3"/>
      <c r="V1943" s="3"/>
    </row>
    <row r="1944" spans="1:22" x14ac:dyDescent="0.3">
      <c r="A1944" s="81"/>
      <c r="O1944" s="12"/>
      <c r="P1944" s="12"/>
      <c r="Q1944" s="12"/>
      <c r="R1944" s="12"/>
      <c r="S1944" s="12"/>
      <c r="U1944" s="3"/>
      <c r="V1944" s="3"/>
    </row>
    <row r="1945" spans="1:22" x14ac:dyDescent="0.3">
      <c r="A1945" s="81"/>
      <c r="O1945" s="12"/>
      <c r="P1945" s="12"/>
      <c r="Q1945" s="12"/>
      <c r="R1945" s="12"/>
      <c r="S1945" s="12"/>
      <c r="U1945" s="3"/>
      <c r="V1945" s="3"/>
    </row>
    <row r="1946" spans="1:22" x14ac:dyDescent="0.3">
      <c r="A1946" s="81"/>
      <c r="O1946" s="12"/>
      <c r="P1946" s="12"/>
      <c r="Q1946" s="12"/>
      <c r="R1946" s="12"/>
      <c r="S1946" s="12"/>
      <c r="U1946" s="3"/>
      <c r="V1946" s="3"/>
    </row>
    <row r="1947" spans="1:22" x14ac:dyDescent="0.3">
      <c r="A1947" s="81"/>
      <c r="O1947" s="12"/>
      <c r="P1947" s="12"/>
      <c r="Q1947" s="12"/>
      <c r="R1947" s="12"/>
      <c r="S1947" s="12"/>
      <c r="U1947" s="3"/>
      <c r="V1947" s="3"/>
    </row>
    <row r="1948" spans="1:22" x14ac:dyDescent="0.3">
      <c r="A1948" s="81"/>
      <c r="O1948" s="12"/>
      <c r="P1948" s="12"/>
      <c r="Q1948" s="12"/>
      <c r="R1948" s="12"/>
      <c r="S1948" s="12"/>
      <c r="U1948" s="3"/>
      <c r="V1948" s="3"/>
    </row>
    <row r="1949" spans="1:22" x14ac:dyDescent="0.3">
      <c r="A1949" s="81"/>
      <c r="O1949" s="12"/>
      <c r="P1949" s="12"/>
      <c r="Q1949" s="12"/>
      <c r="R1949" s="12"/>
      <c r="S1949" s="12"/>
      <c r="U1949" s="3"/>
      <c r="V1949" s="3"/>
    </row>
    <row r="1950" spans="1:22" x14ac:dyDescent="0.3">
      <c r="A1950" s="81"/>
      <c r="O1950" s="12"/>
      <c r="P1950" s="12"/>
      <c r="Q1950" s="12"/>
      <c r="R1950" s="12"/>
      <c r="S1950" s="12"/>
      <c r="U1950" s="3"/>
      <c r="V1950" s="3"/>
    </row>
    <row r="1951" spans="1:22" x14ac:dyDescent="0.3">
      <c r="A1951" s="81"/>
      <c r="O1951" s="12"/>
      <c r="P1951" s="12"/>
      <c r="Q1951" s="12"/>
      <c r="R1951" s="12"/>
      <c r="S1951" s="12"/>
      <c r="U1951" s="3"/>
      <c r="V1951" s="3"/>
    </row>
    <row r="1952" spans="1:22" x14ac:dyDescent="0.3">
      <c r="A1952" s="81"/>
      <c r="O1952" s="12"/>
      <c r="P1952" s="12"/>
      <c r="Q1952" s="12"/>
      <c r="R1952" s="12"/>
      <c r="S1952" s="12"/>
      <c r="U1952" s="3"/>
      <c r="V1952" s="3"/>
    </row>
    <row r="1953" spans="1:22" x14ac:dyDescent="0.3">
      <c r="A1953" s="81"/>
      <c r="O1953" s="12"/>
      <c r="P1953" s="12"/>
      <c r="Q1953" s="12"/>
      <c r="R1953" s="12"/>
      <c r="S1953" s="12"/>
      <c r="U1953" s="3"/>
      <c r="V1953" s="3"/>
    </row>
    <row r="1954" spans="1:22" x14ac:dyDescent="0.3">
      <c r="A1954" s="81"/>
      <c r="O1954" s="12"/>
      <c r="P1954" s="12"/>
      <c r="Q1954" s="12"/>
      <c r="R1954" s="12"/>
      <c r="S1954" s="12"/>
      <c r="U1954" s="3"/>
      <c r="V1954" s="3"/>
    </row>
    <row r="1955" spans="1:22" x14ac:dyDescent="0.3">
      <c r="A1955" s="81"/>
      <c r="O1955" s="12"/>
      <c r="P1955" s="12"/>
      <c r="Q1955" s="12"/>
      <c r="R1955" s="12"/>
      <c r="S1955" s="12"/>
      <c r="U1955" s="3"/>
      <c r="V1955" s="3"/>
    </row>
    <row r="1956" spans="1:22" x14ac:dyDescent="0.3">
      <c r="A1956" s="81"/>
      <c r="O1956" s="12"/>
      <c r="P1956" s="12"/>
      <c r="Q1956" s="12"/>
      <c r="R1956" s="12"/>
      <c r="S1956" s="12"/>
      <c r="U1956" s="3"/>
      <c r="V1956" s="3"/>
    </row>
    <row r="1957" spans="1:22" x14ac:dyDescent="0.3">
      <c r="A1957" s="81"/>
      <c r="O1957" s="12"/>
      <c r="P1957" s="12"/>
      <c r="Q1957" s="12"/>
      <c r="R1957" s="12"/>
      <c r="S1957" s="12"/>
      <c r="U1957" s="3"/>
      <c r="V1957" s="3"/>
    </row>
    <row r="1958" spans="1:22" x14ac:dyDescent="0.3">
      <c r="A1958" s="81"/>
      <c r="O1958" s="12"/>
      <c r="P1958" s="12"/>
      <c r="Q1958" s="12"/>
      <c r="R1958" s="12"/>
      <c r="S1958" s="12"/>
      <c r="U1958" s="3"/>
      <c r="V1958" s="3"/>
    </row>
    <row r="1959" spans="1:22" x14ac:dyDescent="0.3">
      <c r="A1959" s="81"/>
      <c r="O1959" s="12"/>
      <c r="P1959" s="12"/>
      <c r="Q1959" s="12"/>
      <c r="R1959" s="12"/>
      <c r="S1959" s="12"/>
      <c r="U1959" s="3"/>
      <c r="V1959" s="3"/>
    </row>
    <row r="1960" spans="1:22" x14ac:dyDescent="0.3">
      <c r="A1960" s="81"/>
      <c r="O1960" s="12"/>
      <c r="P1960" s="12"/>
      <c r="Q1960" s="12"/>
      <c r="R1960" s="12"/>
      <c r="S1960" s="12"/>
      <c r="U1960" s="3"/>
      <c r="V1960" s="3"/>
    </row>
    <row r="1961" spans="1:22" x14ac:dyDescent="0.3">
      <c r="A1961" s="81"/>
      <c r="O1961" s="12"/>
      <c r="P1961" s="12"/>
      <c r="Q1961" s="12"/>
      <c r="R1961" s="12"/>
      <c r="S1961" s="12"/>
      <c r="U1961" s="3"/>
      <c r="V1961" s="3"/>
    </row>
    <row r="1962" spans="1:22" x14ac:dyDescent="0.3">
      <c r="A1962" s="81"/>
      <c r="O1962" s="12"/>
      <c r="P1962" s="12"/>
      <c r="Q1962" s="12"/>
      <c r="R1962" s="12"/>
      <c r="S1962" s="12"/>
      <c r="U1962" s="3"/>
      <c r="V1962" s="3"/>
    </row>
    <row r="1963" spans="1:22" x14ac:dyDescent="0.3">
      <c r="A1963" s="81"/>
      <c r="O1963" s="12"/>
      <c r="P1963" s="12"/>
      <c r="Q1963" s="12"/>
      <c r="R1963" s="12"/>
      <c r="S1963" s="12"/>
      <c r="U1963" s="3"/>
      <c r="V1963" s="3"/>
    </row>
    <row r="1964" spans="1:22" x14ac:dyDescent="0.3">
      <c r="A1964" s="81"/>
      <c r="O1964" s="12"/>
      <c r="P1964" s="12"/>
      <c r="Q1964" s="12"/>
      <c r="R1964" s="12"/>
      <c r="S1964" s="12"/>
      <c r="U1964" s="3"/>
      <c r="V1964" s="3"/>
    </row>
    <row r="1965" spans="1:22" x14ac:dyDescent="0.3">
      <c r="A1965" s="81"/>
      <c r="O1965" s="12"/>
      <c r="P1965" s="12"/>
      <c r="Q1965" s="12"/>
      <c r="R1965" s="12"/>
      <c r="S1965" s="12"/>
      <c r="U1965" s="3"/>
      <c r="V1965" s="3"/>
    </row>
    <row r="1966" spans="1:22" x14ac:dyDescent="0.3">
      <c r="A1966" s="81"/>
      <c r="O1966" s="12"/>
      <c r="P1966" s="12"/>
      <c r="Q1966" s="12"/>
      <c r="R1966" s="12"/>
      <c r="S1966" s="12"/>
      <c r="U1966" s="3"/>
      <c r="V1966" s="3"/>
    </row>
    <row r="1967" spans="1:22" x14ac:dyDescent="0.3">
      <c r="A1967" s="81"/>
      <c r="O1967" s="12"/>
      <c r="P1967" s="12"/>
      <c r="Q1967" s="12"/>
      <c r="R1967" s="12"/>
      <c r="S1967" s="12"/>
      <c r="U1967" s="3"/>
      <c r="V1967" s="3"/>
    </row>
    <row r="1968" spans="1:22" x14ac:dyDescent="0.3">
      <c r="A1968" s="81"/>
      <c r="O1968" s="12"/>
      <c r="P1968" s="12"/>
      <c r="Q1968" s="12"/>
      <c r="R1968" s="12"/>
      <c r="S1968" s="12"/>
      <c r="U1968" s="3"/>
      <c r="V1968" s="3"/>
    </row>
    <row r="1969" spans="1:22" x14ac:dyDescent="0.3">
      <c r="A1969" s="81"/>
      <c r="O1969" s="12"/>
      <c r="P1969" s="12"/>
      <c r="Q1969" s="12"/>
      <c r="R1969" s="12"/>
      <c r="S1969" s="12"/>
      <c r="U1969" s="3"/>
      <c r="V1969" s="3"/>
    </row>
    <row r="1970" spans="1:22" x14ac:dyDescent="0.3">
      <c r="A1970" s="81"/>
      <c r="O1970" s="12"/>
      <c r="P1970" s="12"/>
      <c r="Q1970" s="12"/>
      <c r="R1970" s="12"/>
      <c r="S1970" s="12"/>
      <c r="U1970" s="3"/>
      <c r="V1970" s="3"/>
    </row>
    <row r="1971" spans="1:22" x14ac:dyDescent="0.3">
      <c r="A1971" s="81"/>
      <c r="O1971" s="12"/>
      <c r="P1971" s="12"/>
      <c r="Q1971" s="12"/>
      <c r="R1971" s="12"/>
      <c r="S1971" s="12"/>
      <c r="U1971" s="3"/>
      <c r="V1971" s="3"/>
    </row>
    <row r="1972" spans="1:22" x14ac:dyDescent="0.3">
      <c r="A1972" s="81"/>
      <c r="O1972" s="12"/>
      <c r="P1972" s="12"/>
      <c r="Q1972" s="12"/>
      <c r="R1972" s="12"/>
      <c r="S1972" s="12"/>
      <c r="U1972" s="3"/>
      <c r="V1972" s="3"/>
    </row>
    <row r="1973" spans="1:22" x14ac:dyDescent="0.3">
      <c r="A1973" s="81"/>
      <c r="O1973" s="12"/>
      <c r="P1973" s="12"/>
      <c r="Q1973" s="12"/>
      <c r="R1973" s="12"/>
      <c r="S1973" s="12"/>
      <c r="U1973" s="3"/>
      <c r="V1973" s="3"/>
    </row>
    <row r="1974" spans="1:22" x14ac:dyDescent="0.3">
      <c r="A1974" s="81"/>
      <c r="O1974" s="12"/>
      <c r="P1974" s="12"/>
      <c r="Q1974" s="12"/>
      <c r="R1974" s="12"/>
      <c r="S1974" s="12"/>
      <c r="U1974" s="3"/>
      <c r="V1974" s="3"/>
    </row>
    <row r="1975" spans="1:22" x14ac:dyDescent="0.3">
      <c r="A1975" s="81"/>
      <c r="O1975" s="12"/>
      <c r="P1975" s="12"/>
      <c r="Q1975" s="12"/>
      <c r="R1975" s="12"/>
      <c r="S1975" s="12"/>
      <c r="U1975" s="3"/>
      <c r="V1975" s="3"/>
    </row>
    <row r="1976" spans="1:22" x14ac:dyDescent="0.3">
      <c r="A1976" s="81"/>
      <c r="O1976" s="12"/>
      <c r="P1976" s="12"/>
      <c r="Q1976" s="12"/>
      <c r="R1976" s="12"/>
      <c r="S1976" s="12"/>
      <c r="U1976" s="3"/>
      <c r="V1976" s="3"/>
    </row>
    <row r="1977" spans="1:22" x14ac:dyDescent="0.3">
      <c r="A1977" s="81"/>
      <c r="O1977" s="12"/>
      <c r="P1977" s="12"/>
      <c r="Q1977" s="12"/>
      <c r="R1977" s="12"/>
      <c r="S1977" s="12"/>
      <c r="U1977" s="3"/>
      <c r="V1977" s="3"/>
    </row>
    <row r="1978" spans="1:22" x14ac:dyDescent="0.3">
      <c r="A1978" s="81"/>
      <c r="O1978" s="12"/>
      <c r="P1978" s="12"/>
      <c r="Q1978" s="12"/>
      <c r="R1978" s="12"/>
      <c r="S1978" s="12"/>
      <c r="U1978" s="3"/>
      <c r="V1978" s="3"/>
    </row>
    <row r="1979" spans="1:22" x14ac:dyDescent="0.3">
      <c r="A1979" s="81"/>
      <c r="O1979" s="12"/>
      <c r="P1979" s="12"/>
      <c r="Q1979" s="12"/>
      <c r="R1979" s="12"/>
      <c r="S1979" s="12"/>
      <c r="U1979" s="3"/>
      <c r="V1979" s="3"/>
    </row>
    <row r="1980" spans="1:22" x14ac:dyDescent="0.3">
      <c r="A1980" s="81"/>
      <c r="O1980" s="12"/>
      <c r="P1980" s="12"/>
      <c r="Q1980" s="12"/>
      <c r="R1980" s="12"/>
      <c r="S1980" s="12"/>
      <c r="U1980" s="3"/>
      <c r="V1980" s="3"/>
    </row>
    <row r="1981" spans="1:22" x14ac:dyDescent="0.3">
      <c r="A1981" s="81"/>
      <c r="O1981" s="12"/>
      <c r="P1981" s="12"/>
      <c r="Q1981" s="12"/>
      <c r="R1981" s="12"/>
      <c r="S1981" s="12"/>
      <c r="U1981" s="3"/>
      <c r="V1981" s="3"/>
    </row>
    <row r="1982" spans="1:22" x14ac:dyDescent="0.3">
      <c r="A1982" s="81"/>
      <c r="O1982" s="12"/>
      <c r="P1982" s="12"/>
      <c r="Q1982" s="12"/>
      <c r="R1982" s="12"/>
      <c r="S1982" s="12"/>
      <c r="U1982" s="3"/>
      <c r="V1982" s="3"/>
    </row>
    <row r="1983" spans="1:22" x14ac:dyDescent="0.3">
      <c r="A1983" s="81"/>
      <c r="O1983" s="12"/>
      <c r="P1983" s="12"/>
      <c r="Q1983" s="12"/>
      <c r="R1983" s="12"/>
      <c r="S1983" s="12"/>
      <c r="U1983" s="3"/>
      <c r="V1983" s="3"/>
    </row>
    <row r="1984" spans="1:22" x14ac:dyDescent="0.3">
      <c r="A1984" s="81"/>
      <c r="O1984" s="12"/>
      <c r="P1984" s="12"/>
      <c r="Q1984" s="12"/>
      <c r="R1984" s="12"/>
      <c r="S1984" s="12"/>
      <c r="U1984" s="3"/>
      <c r="V1984" s="3"/>
    </row>
    <row r="1985" spans="1:22" x14ac:dyDescent="0.3">
      <c r="A1985" s="81"/>
      <c r="O1985" s="12"/>
      <c r="P1985" s="12"/>
      <c r="Q1985" s="12"/>
      <c r="R1985" s="12"/>
      <c r="S1985" s="12"/>
      <c r="U1985" s="3"/>
      <c r="V1985" s="3"/>
    </row>
    <row r="1986" spans="1:22" x14ac:dyDescent="0.3">
      <c r="A1986" s="81"/>
      <c r="O1986" s="12"/>
      <c r="P1986" s="12"/>
      <c r="Q1986" s="12"/>
      <c r="R1986" s="12"/>
      <c r="S1986" s="12"/>
      <c r="U1986" s="3"/>
      <c r="V1986" s="3"/>
    </row>
    <row r="1987" spans="1:22" x14ac:dyDescent="0.3">
      <c r="A1987" s="81"/>
      <c r="O1987" s="12"/>
      <c r="P1987" s="12"/>
      <c r="Q1987" s="12"/>
      <c r="R1987" s="12"/>
      <c r="S1987" s="12"/>
      <c r="U1987" s="3"/>
      <c r="V1987" s="3"/>
    </row>
    <row r="1988" spans="1:22" x14ac:dyDescent="0.3">
      <c r="A1988" s="81"/>
      <c r="O1988" s="12"/>
      <c r="P1988" s="12"/>
      <c r="Q1988" s="12"/>
      <c r="R1988" s="12"/>
      <c r="S1988" s="12"/>
      <c r="U1988" s="3"/>
      <c r="V1988" s="3"/>
    </row>
    <row r="1989" spans="1:22" x14ac:dyDescent="0.3">
      <c r="A1989" s="81"/>
      <c r="O1989" s="12"/>
      <c r="P1989" s="12"/>
      <c r="Q1989" s="12"/>
      <c r="R1989" s="12"/>
      <c r="S1989" s="12"/>
      <c r="U1989" s="3"/>
      <c r="V1989" s="3"/>
    </row>
    <row r="1990" spans="1:22" x14ac:dyDescent="0.3">
      <c r="A1990" s="81"/>
      <c r="O1990" s="12"/>
      <c r="P1990" s="12"/>
      <c r="Q1990" s="12"/>
      <c r="R1990" s="12"/>
      <c r="S1990" s="12"/>
      <c r="U1990" s="3"/>
      <c r="V1990" s="3"/>
    </row>
    <row r="1991" spans="1:22" x14ac:dyDescent="0.3">
      <c r="A1991" s="81"/>
      <c r="O1991" s="12"/>
      <c r="P1991" s="12"/>
      <c r="Q1991" s="12"/>
      <c r="R1991" s="12"/>
      <c r="S1991" s="12"/>
      <c r="U1991" s="3"/>
      <c r="V1991" s="3"/>
    </row>
    <row r="1992" spans="1:22" x14ac:dyDescent="0.3">
      <c r="A1992" s="81"/>
      <c r="O1992" s="12"/>
      <c r="P1992" s="12"/>
      <c r="Q1992" s="12"/>
      <c r="R1992" s="12"/>
      <c r="S1992" s="12"/>
      <c r="U1992" s="3"/>
      <c r="V1992" s="3"/>
    </row>
    <row r="1993" spans="1:22" x14ac:dyDescent="0.3">
      <c r="A1993" s="81"/>
      <c r="O1993" s="12"/>
      <c r="P1993" s="12"/>
      <c r="Q1993" s="12"/>
      <c r="R1993" s="12"/>
      <c r="S1993" s="12"/>
      <c r="U1993" s="3"/>
      <c r="V1993" s="3"/>
    </row>
    <row r="1994" spans="1:22" x14ac:dyDescent="0.3">
      <c r="A1994" s="81"/>
      <c r="O1994" s="12"/>
      <c r="P1994" s="12"/>
      <c r="Q1994" s="12"/>
      <c r="R1994" s="12"/>
      <c r="S1994" s="12"/>
      <c r="U1994" s="3"/>
      <c r="V1994" s="3"/>
    </row>
    <row r="1995" spans="1:22" x14ac:dyDescent="0.3">
      <c r="A1995" s="81"/>
      <c r="O1995" s="12"/>
      <c r="P1995" s="12"/>
      <c r="Q1995" s="12"/>
      <c r="R1995" s="12"/>
      <c r="S1995" s="12"/>
      <c r="U1995" s="3"/>
      <c r="V1995" s="3"/>
    </row>
    <row r="1996" spans="1:22" x14ac:dyDescent="0.3">
      <c r="A1996" s="81"/>
      <c r="O1996" s="12"/>
      <c r="P1996" s="12"/>
      <c r="Q1996" s="12"/>
      <c r="R1996" s="12"/>
      <c r="S1996" s="12"/>
      <c r="U1996" s="3"/>
      <c r="V1996" s="3"/>
    </row>
    <row r="1997" spans="1:22" x14ac:dyDescent="0.3">
      <c r="A1997" s="81"/>
      <c r="O1997" s="12"/>
      <c r="P1997" s="12"/>
      <c r="Q1997" s="12"/>
      <c r="R1997" s="12"/>
      <c r="S1997" s="12"/>
      <c r="U1997" s="3"/>
      <c r="V1997" s="3"/>
    </row>
    <row r="1998" spans="1:22" x14ac:dyDescent="0.3">
      <c r="A1998" s="81"/>
      <c r="O1998" s="12"/>
      <c r="P1998" s="12"/>
      <c r="Q1998" s="12"/>
      <c r="R1998" s="12"/>
      <c r="S1998" s="12"/>
      <c r="U1998" s="3"/>
      <c r="V1998" s="3"/>
    </row>
    <row r="1999" spans="1:22" x14ac:dyDescent="0.3">
      <c r="A1999" s="81"/>
      <c r="O1999" s="12"/>
      <c r="P1999" s="12"/>
      <c r="Q1999" s="12"/>
      <c r="R1999" s="12"/>
      <c r="S1999" s="12"/>
      <c r="U1999" s="3"/>
      <c r="V1999" s="3"/>
    </row>
    <row r="2000" spans="1:22" x14ac:dyDescent="0.3">
      <c r="A2000" s="81"/>
      <c r="O2000" s="12"/>
      <c r="P2000" s="12"/>
      <c r="Q2000" s="12"/>
      <c r="R2000" s="12"/>
      <c r="S2000" s="12"/>
      <c r="U2000" s="3"/>
      <c r="V2000" s="3"/>
    </row>
    <row r="2001" spans="1:22" x14ac:dyDescent="0.3">
      <c r="A2001" s="81"/>
      <c r="O2001" s="12"/>
      <c r="P2001" s="12"/>
      <c r="Q2001" s="12"/>
      <c r="R2001" s="12"/>
      <c r="S2001" s="12"/>
      <c r="U2001" s="3"/>
      <c r="V2001" s="3"/>
    </row>
    <row r="2002" spans="1:22" x14ac:dyDescent="0.3">
      <c r="A2002" s="81"/>
      <c r="O2002" s="12"/>
      <c r="P2002" s="12"/>
      <c r="Q2002" s="12"/>
      <c r="R2002" s="12"/>
      <c r="S2002" s="12"/>
      <c r="U2002" s="3"/>
      <c r="V2002" s="3"/>
    </row>
    <row r="2003" spans="1:22" x14ac:dyDescent="0.3">
      <c r="A2003" s="81"/>
      <c r="O2003" s="12"/>
      <c r="P2003" s="12"/>
      <c r="Q2003" s="12"/>
      <c r="R2003" s="12"/>
      <c r="S2003" s="12"/>
      <c r="U2003" s="3"/>
      <c r="V2003" s="3"/>
    </row>
    <row r="2004" spans="1:22" x14ac:dyDescent="0.3">
      <c r="A2004" s="81"/>
      <c r="O2004" s="12"/>
      <c r="P2004" s="12"/>
      <c r="Q2004" s="12"/>
      <c r="R2004" s="12"/>
      <c r="S2004" s="12"/>
      <c r="U2004" s="3"/>
      <c r="V2004" s="3"/>
    </row>
    <row r="2005" spans="1:22" x14ac:dyDescent="0.3">
      <c r="A2005" s="81"/>
      <c r="O2005" s="12"/>
      <c r="P2005" s="12"/>
      <c r="Q2005" s="12"/>
      <c r="R2005" s="12"/>
      <c r="S2005" s="12"/>
      <c r="U2005" s="3"/>
      <c r="V2005" s="3"/>
    </row>
    <row r="2006" spans="1:22" x14ac:dyDescent="0.3">
      <c r="A2006" s="81"/>
      <c r="O2006" s="12"/>
      <c r="P2006" s="12"/>
      <c r="Q2006" s="12"/>
      <c r="R2006" s="12"/>
      <c r="S2006" s="12"/>
      <c r="U2006" s="3"/>
      <c r="V2006" s="3"/>
    </row>
    <row r="2007" spans="1:22" x14ac:dyDescent="0.3">
      <c r="A2007" s="81"/>
      <c r="O2007" s="12"/>
      <c r="P2007" s="12"/>
      <c r="Q2007" s="12"/>
      <c r="R2007" s="12"/>
      <c r="S2007" s="12"/>
      <c r="U2007" s="3"/>
      <c r="V2007" s="3"/>
    </row>
    <row r="2008" spans="1:22" x14ac:dyDescent="0.3">
      <c r="A2008" s="81"/>
      <c r="O2008" s="12"/>
      <c r="P2008" s="12"/>
      <c r="Q2008" s="12"/>
      <c r="R2008" s="12"/>
      <c r="S2008" s="12"/>
      <c r="U2008" s="3"/>
      <c r="V2008" s="3"/>
    </row>
    <row r="2009" spans="1:22" x14ac:dyDescent="0.3">
      <c r="A2009" s="81"/>
      <c r="O2009" s="12"/>
      <c r="P2009" s="12"/>
      <c r="Q2009" s="12"/>
      <c r="R2009" s="12"/>
      <c r="S2009" s="12"/>
      <c r="U2009" s="3"/>
      <c r="V2009" s="3"/>
    </row>
    <row r="2010" spans="1:22" x14ac:dyDescent="0.3">
      <c r="A2010" s="81"/>
      <c r="O2010" s="12"/>
      <c r="P2010" s="12"/>
      <c r="Q2010" s="12"/>
      <c r="R2010" s="12"/>
      <c r="S2010" s="12"/>
      <c r="U2010" s="3"/>
      <c r="V2010" s="3"/>
    </row>
    <row r="2011" spans="1:22" x14ac:dyDescent="0.3">
      <c r="A2011" s="81"/>
      <c r="O2011" s="12"/>
      <c r="P2011" s="12"/>
      <c r="Q2011" s="12"/>
      <c r="R2011" s="12"/>
      <c r="S2011" s="12"/>
      <c r="U2011" s="3"/>
      <c r="V2011" s="3"/>
    </row>
    <row r="2012" spans="1:22" x14ac:dyDescent="0.3">
      <c r="A2012" s="81"/>
      <c r="O2012" s="12"/>
      <c r="P2012" s="12"/>
      <c r="Q2012" s="12"/>
      <c r="R2012" s="12"/>
      <c r="S2012" s="12"/>
      <c r="U2012" s="3"/>
      <c r="V2012" s="3"/>
    </row>
    <row r="2013" spans="1:22" x14ac:dyDescent="0.3">
      <c r="A2013" s="81"/>
      <c r="O2013" s="12"/>
      <c r="P2013" s="12"/>
      <c r="Q2013" s="12"/>
      <c r="R2013" s="12"/>
      <c r="S2013" s="12"/>
      <c r="U2013" s="3"/>
      <c r="V2013" s="3"/>
    </row>
    <row r="2014" spans="1:22" x14ac:dyDescent="0.3">
      <c r="A2014" s="81"/>
      <c r="O2014" s="12"/>
      <c r="P2014" s="12"/>
      <c r="Q2014" s="12"/>
      <c r="R2014" s="12"/>
      <c r="S2014" s="12"/>
      <c r="U2014" s="3"/>
      <c r="V2014" s="3"/>
    </row>
    <row r="2015" spans="1:22" x14ac:dyDescent="0.3">
      <c r="A2015" s="81"/>
      <c r="O2015" s="12"/>
      <c r="P2015" s="12"/>
      <c r="Q2015" s="12"/>
      <c r="R2015" s="12"/>
      <c r="S2015" s="12"/>
      <c r="U2015" s="3"/>
      <c r="V2015" s="3"/>
    </row>
    <row r="2016" spans="1:22" x14ac:dyDescent="0.3">
      <c r="A2016" s="81"/>
      <c r="O2016" s="12"/>
      <c r="P2016" s="12"/>
      <c r="Q2016" s="12"/>
      <c r="R2016" s="12"/>
      <c r="S2016" s="12"/>
      <c r="U2016" s="3"/>
      <c r="V2016" s="3"/>
    </row>
    <row r="2017" spans="1:22" x14ac:dyDescent="0.3">
      <c r="A2017" s="81"/>
      <c r="O2017" s="12"/>
      <c r="P2017" s="12"/>
      <c r="Q2017" s="12"/>
      <c r="R2017" s="12"/>
      <c r="S2017" s="12"/>
      <c r="U2017" s="3"/>
      <c r="V2017" s="3"/>
    </row>
    <row r="2018" spans="1:22" x14ac:dyDescent="0.3">
      <c r="A2018" s="81"/>
      <c r="O2018" s="12"/>
      <c r="P2018" s="12"/>
      <c r="Q2018" s="12"/>
      <c r="R2018" s="12"/>
      <c r="S2018" s="12"/>
      <c r="U2018" s="3"/>
      <c r="V2018" s="3"/>
    </row>
    <row r="2019" spans="1:22" x14ac:dyDescent="0.3">
      <c r="A2019" s="81"/>
      <c r="O2019" s="12"/>
      <c r="P2019" s="12"/>
      <c r="Q2019" s="12"/>
      <c r="R2019" s="12"/>
      <c r="S2019" s="12"/>
      <c r="U2019" s="3"/>
      <c r="V2019" s="3"/>
    </row>
    <row r="2020" spans="1:22" x14ac:dyDescent="0.3">
      <c r="A2020" s="81"/>
      <c r="O2020" s="12"/>
      <c r="P2020" s="12"/>
      <c r="Q2020" s="12"/>
      <c r="R2020" s="12"/>
      <c r="S2020" s="12"/>
      <c r="U2020" s="3"/>
      <c r="V2020" s="3"/>
    </row>
    <row r="2021" spans="1:22" x14ac:dyDescent="0.3">
      <c r="A2021" s="81"/>
      <c r="O2021" s="12"/>
      <c r="P2021" s="12"/>
      <c r="Q2021" s="12"/>
      <c r="R2021" s="12"/>
      <c r="S2021" s="12"/>
      <c r="U2021" s="3"/>
      <c r="V2021" s="3"/>
    </row>
    <row r="2022" spans="1:22" x14ac:dyDescent="0.3">
      <c r="A2022" s="81"/>
      <c r="O2022" s="12"/>
      <c r="P2022" s="12"/>
      <c r="Q2022" s="12"/>
      <c r="R2022" s="12"/>
      <c r="S2022" s="12"/>
      <c r="U2022" s="3"/>
      <c r="V2022" s="3"/>
    </row>
    <row r="2023" spans="1:22" x14ac:dyDescent="0.3">
      <c r="A2023" s="81"/>
      <c r="O2023" s="12"/>
      <c r="P2023" s="12"/>
      <c r="Q2023" s="12"/>
      <c r="R2023" s="12"/>
      <c r="S2023" s="12"/>
      <c r="U2023" s="3"/>
      <c r="V2023" s="3"/>
    </row>
    <row r="2024" spans="1:22" x14ac:dyDescent="0.3">
      <c r="A2024" s="81"/>
      <c r="O2024" s="12"/>
      <c r="P2024" s="12"/>
      <c r="Q2024" s="12"/>
      <c r="R2024" s="12"/>
      <c r="S2024" s="12"/>
      <c r="U2024" s="3"/>
      <c r="V2024" s="3"/>
    </row>
    <row r="2025" spans="1:22" x14ac:dyDescent="0.3">
      <c r="A2025" s="81"/>
      <c r="O2025" s="12"/>
      <c r="P2025" s="12"/>
      <c r="Q2025" s="12"/>
      <c r="R2025" s="12"/>
      <c r="S2025" s="12"/>
      <c r="U2025" s="3"/>
      <c r="V2025" s="3"/>
    </row>
    <row r="2026" spans="1:22" x14ac:dyDescent="0.3">
      <c r="A2026" s="81"/>
      <c r="O2026" s="12"/>
      <c r="P2026" s="12"/>
      <c r="Q2026" s="12"/>
      <c r="R2026" s="12"/>
      <c r="S2026" s="12"/>
      <c r="U2026" s="3"/>
      <c r="V2026" s="3"/>
    </row>
    <row r="2027" spans="1:22" x14ac:dyDescent="0.3">
      <c r="A2027" s="81"/>
      <c r="O2027" s="12"/>
      <c r="P2027" s="12"/>
      <c r="Q2027" s="12"/>
      <c r="R2027" s="12"/>
      <c r="S2027" s="12"/>
      <c r="U2027" s="3"/>
      <c r="V2027" s="3"/>
    </row>
    <row r="2028" spans="1:22" x14ac:dyDescent="0.3">
      <c r="A2028" s="81"/>
      <c r="O2028" s="12"/>
      <c r="P2028" s="12"/>
      <c r="Q2028" s="12"/>
      <c r="R2028" s="12"/>
      <c r="S2028" s="12"/>
      <c r="U2028" s="3"/>
      <c r="V2028" s="3"/>
    </row>
    <row r="2029" spans="1:22" x14ac:dyDescent="0.3">
      <c r="A2029" s="81"/>
      <c r="O2029" s="12"/>
      <c r="P2029" s="12"/>
      <c r="Q2029" s="12"/>
      <c r="R2029" s="12"/>
      <c r="S2029" s="12"/>
      <c r="U2029" s="3"/>
      <c r="V2029" s="3"/>
    </row>
    <row r="2030" spans="1:22" x14ac:dyDescent="0.3">
      <c r="A2030" s="81"/>
      <c r="O2030" s="12"/>
      <c r="P2030" s="12"/>
      <c r="Q2030" s="12"/>
      <c r="R2030" s="12"/>
      <c r="S2030" s="12"/>
      <c r="U2030" s="3"/>
      <c r="V2030" s="3"/>
    </row>
    <row r="2031" spans="1:22" x14ac:dyDescent="0.3">
      <c r="A2031" s="81"/>
      <c r="O2031" s="12"/>
      <c r="P2031" s="12"/>
      <c r="Q2031" s="12"/>
      <c r="R2031" s="12"/>
      <c r="S2031" s="12"/>
      <c r="U2031" s="3"/>
      <c r="V2031" s="3"/>
    </row>
    <row r="2032" spans="1:22" x14ac:dyDescent="0.3">
      <c r="A2032" s="81"/>
      <c r="O2032" s="12"/>
      <c r="P2032" s="12"/>
      <c r="Q2032" s="12"/>
      <c r="R2032" s="12"/>
      <c r="S2032" s="12"/>
      <c r="U2032" s="3"/>
      <c r="V2032" s="3"/>
    </row>
    <row r="2033" spans="1:22" x14ac:dyDescent="0.3">
      <c r="A2033" s="81"/>
      <c r="O2033" s="12"/>
      <c r="P2033" s="12"/>
      <c r="Q2033" s="12"/>
      <c r="R2033" s="12"/>
      <c r="S2033" s="12"/>
      <c r="U2033" s="3"/>
      <c r="V2033" s="3"/>
    </row>
    <row r="2034" spans="1:22" x14ac:dyDescent="0.3">
      <c r="A2034" s="81"/>
      <c r="O2034" s="12"/>
      <c r="P2034" s="12"/>
      <c r="Q2034" s="12"/>
      <c r="R2034" s="12"/>
      <c r="S2034" s="12"/>
      <c r="U2034" s="3"/>
      <c r="V2034" s="3"/>
    </row>
    <row r="2035" spans="1:22" x14ac:dyDescent="0.3">
      <c r="A2035" s="81"/>
      <c r="O2035" s="12"/>
      <c r="P2035" s="12"/>
      <c r="Q2035" s="12"/>
      <c r="R2035" s="12"/>
      <c r="S2035" s="12"/>
      <c r="U2035" s="3"/>
      <c r="V2035" s="3"/>
    </row>
    <row r="2036" spans="1:22" x14ac:dyDescent="0.3">
      <c r="A2036" s="81"/>
      <c r="O2036" s="12"/>
      <c r="P2036" s="12"/>
      <c r="Q2036" s="12"/>
      <c r="R2036" s="12"/>
      <c r="S2036" s="12"/>
      <c r="U2036" s="3"/>
      <c r="V2036" s="3"/>
    </row>
    <row r="2037" spans="1:22" x14ac:dyDescent="0.3">
      <c r="A2037" s="81"/>
      <c r="O2037" s="12"/>
      <c r="P2037" s="12"/>
      <c r="Q2037" s="12"/>
      <c r="R2037" s="12"/>
      <c r="S2037" s="12"/>
      <c r="U2037" s="3"/>
      <c r="V2037" s="3"/>
    </row>
    <row r="2038" spans="1:22" x14ac:dyDescent="0.3">
      <c r="A2038" s="81"/>
      <c r="O2038" s="12"/>
      <c r="P2038" s="12"/>
      <c r="Q2038" s="12"/>
      <c r="R2038" s="12"/>
      <c r="S2038" s="12"/>
      <c r="U2038" s="3"/>
      <c r="V2038" s="3"/>
    </row>
    <row r="2039" spans="1:22" x14ac:dyDescent="0.3">
      <c r="A2039" s="81"/>
      <c r="O2039" s="12"/>
      <c r="P2039" s="12"/>
      <c r="Q2039" s="12"/>
      <c r="R2039" s="12"/>
      <c r="S2039" s="12"/>
      <c r="U2039" s="3"/>
      <c r="V2039" s="3"/>
    </row>
    <row r="2040" spans="1:22" x14ac:dyDescent="0.3">
      <c r="A2040" s="81"/>
      <c r="O2040" s="12"/>
      <c r="P2040" s="12"/>
      <c r="Q2040" s="12"/>
      <c r="R2040" s="12"/>
      <c r="S2040" s="12"/>
      <c r="U2040" s="3"/>
      <c r="V2040" s="3"/>
    </row>
    <row r="2041" spans="1:22" x14ac:dyDescent="0.3">
      <c r="A2041" s="81"/>
      <c r="O2041" s="12"/>
      <c r="P2041" s="12"/>
      <c r="Q2041" s="12"/>
      <c r="R2041" s="12"/>
      <c r="S2041" s="12"/>
      <c r="U2041" s="3"/>
      <c r="V2041" s="3"/>
    </row>
    <row r="2042" spans="1:22" x14ac:dyDescent="0.3">
      <c r="A2042" s="81"/>
      <c r="O2042" s="12"/>
      <c r="P2042" s="12"/>
      <c r="Q2042" s="12"/>
      <c r="R2042" s="12"/>
      <c r="S2042" s="12"/>
      <c r="U2042" s="3"/>
      <c r="V2042" s="3"/>
    </row>
    <row r="2043" spans="1:22" x14ac:dyDescent="0.3">
      <c r="A2043" s="81"/>
      <c r="O2043" s="12"/>
      <c r="P2043" s="12"/>
      <c r="Q2043" s="12"/>
      <c r="R2043" s="12"/>
      <c r="S2043" s="12"/>
      <c r="U2043" s="3"/>
      <c r="V2043" s="3"/>
    </row>
    <row r="2044" spans="1:22" x14ac:dyDescent="0.3">
      <c r="A2044" s="81"/>
      <c r="O2044" s="12"/>
      <c r="P2044" s="12"/>
      <c r="Q2044" s="12"/>
      <c r="R2044" s="12"/>
      <c r="S2044" s="12"/>
      <c r="U2044" s="3"/>
      <c r="V2044" s="3"/>
    </row>
    <row r="2045" spans="1:22" x14ac:dyDescent="0.3">
      <c r="A2045" s="81"/>
      <c r="O2045" s="12"/>
      <c r="P2045" s="12"/>
      <c r="Q2045" s="12"/>
      <c r="R2045" s="12"/>
      <c r="S2045" s="12"/>
      <c r="U2045" s="3"/>
      <c r="V2045" s="3"/>
    </row>
    <row r="2046" spans="1:22" x14ac:dyDescent="0.3">
      <c r="A2046" s="81"/>
      <c r="O2046" s="12"/>
      <c r="P2046" s="12"/>
      <c r="Q2046" s="12"/>
      <c r="R2046" s="12"/>
      <c r="S2046" s="12"/>
      <c r="U2046" s="3"/>
      <c r="V2046" s="3"/>
    </row>
    <row r="2047" spans="1:22" x14ac:dyDescent="0.3">
      <c r="A2047" s="81"/>
      <c r="O2047" s="12"/>
      <c r="P2047" s="12"/>
      <c r="Q2047" s="12"/>
      <c r="R2047" s="12"/>
      <c r="S2047" s="12"/>
      <c r="U2047" s="3"/>
      <c r="V2047" s="3"/>
    </row>
    <row r="2048" spans="1:22" x14ac:dyDescent="0.3">
      <c r="A2048" s="81"/>
      <c r="O2048" s="12"/>
      <c r="P2048" s="12"/>
      <c r="Q2048" s="12"/>
      <c r="R2048" s="12"/>
      <c r="S2048" s="12"/>
      <c r="U2048" s="3"/>
      <c r="V2048" s="3"/>
    </row>
    <row r="2049" spans="1:22" x14ac:dyDescent="0.3">
      <c r="A2049" s="81"/>
      <c r="O2049" s="12"/>
      <c r="P2049" s="12"/>
      <c r="Q2049" s="12"/>
      <c r="R2049" s="12"/>
      <c r="S2049" s="12"/>
      <c r="U2049" s="3"/>
      <c r="V2049" s="3"/>
    </row>
    <row r="2050" spans="1:22" x14ac:dyDescent="0.3">
      <c r="A2050" s="81"/>
      <c r="O2050" s="12"/>
      <c r="P2050" s="12"/>
      <c r="Q2050" s="12"/>
      <c r="R2050" s="12"/>
      <c r="S2050" s="12"/>
      <c r="U2050" s="3"/>
      <c r="V2050" s="3"/>
    </row>
    <row r="2051" spans="1:22" x14ac:dyDescent="0.3">
      <c r="A2051" s="81"/>
      <c r="O2051" s="12"/>
      <c r="P2051" s="12"/>
      <c r="Q2051" s="12"/>
      <c r="R2051" s="12"/>
      <c r="S2051" s="12"/>
      <c r="U2051" s="3"/>
      <c r="V2051" s="3"/>
    </row>
    <row r="2052" spans="1:22" x14ac:dyDescent="0.3">
      <c r="A2052" s="81"/>
      <c r="O2052" s="12"/>
      <c r="P2052" s="12"/>
      <c r="Q2052" s="12"/>
      <c r="R2052" s="12"/>
      <c r="S2052" s="12"/>
      <c r="U2052" s="3"/>
      <c r="V2052" s="3"/>
    </row>
    <row r="2053" spans="1:22" x14ac:dyDescent="0.3">
      <c r="A2053" s="81"/>
      <c r="O2053" s="12"/>
      <c r="P2053" s="12"/>
      <c r="Q2053" s="12"/>
      <c r="R2053" s="12"/>
      <c r="S2053" s="12"/>
      <c r="U2053" s="3"/>
      <c r="V2053" s="3"/>
    </row>
    <row r="2054" spans="1:22" x14ac:dyDescent="0.3">
      <c r="A2054" s="81"/>
      <c r="O2054" s="12"/>
      <c r="P2054" s="12"/>
      <c r="Q2054" s="12"/>
      <c r="R2054" s="12"/>
      <c r="S2054" s="12"/>
      <c r="U2054" s="3"/>
      <c r="V2054" s="3"/>
    </row>
    <row r="2055" spans="1:22" x14ac:dyDescent="0.3">
      <c r="A2055" s="81"/>
      <c r="O2055" s="12"/>
      <c r="P2055" s="12"/>
      <c r="Q2055" s="12"/>
      <c r="R2055" s="12"/>
      <c r="S2055" s="12"/>
      <c r="U2055" s="3"/>
      <c r="V2055" s="3"/>
    </row>
    <row r="2056" spans="1:22" x14ac:dyDescent="0.3">
      <c r="A2056" s="81"/>
      <c r="O2056" s="12"/>
      <c r="P2056" s="12"/>
      <c r="Q2056" s="12"/>
      <c r="R2056" s="12"/>
      <c r="S2056" s="12"/>
      <c r="U2056" s="3"/>
      <c r="V2056" s="3"/>
    </row>
    <row r="2057" spans="1:22" x14ac:dyDescent="0.3">
      <c r="A2057" s="81"/>
      <c r="O2057" s="12"/>
      <c r="P2057" s="12"/>
      <c r="Q2057" s="12"/>
      <c r="R2057" s="12"/>
      <c r="S2057" s="12"/>
      <c r="U2057" s="3"/>
      <c r="V2057" s="3"/>
    </row>
    <row r="2058" spans="1:22" x14ac:dyDescent="0.3">
      <c r="A2058" s="81"/>
      <c r="O2058" s="12"/>
      <c r="P2058" s="12"/>
      <c r="Q2058" s="12"/>
      <c r="R2058" s="12"/>
      <c r="S2058" s="12"/>
      <c r="U2058" s="3"/>
      <c r="V2058" s="3"/>
    </row>
    <row r="2059" spans="1:22" x14ac:dyDescent="0.3">
      <c r="A2059" s="81"/>
      <c r="O2059" s="12"/>
      <c r="P2059" s="12"/>
      <c r="Q2059" s="12"/>
      <c r="R2059" s="12"/>
      <c r="S2059" s="12"/>
      <c r="U2059" s="3"/>
      <c r="V2059" s="3"/>
    </row>
    <row r="2060" spans="1:22" x14ac:dyDescent="0.3">
      <c r="A2060" s="81"/>
      <c r="O2060" s="12"/>
      <c r="P2060" s="12"/>
      <c r="Q2060" s="12"/>
      <c r="R2060" s="12"/>
      <c r="S2060" s="12"/>
      <c r="U2060" s="3"/>
      <c r="V2060" s="3"/>
    </row>
    <row r="2061" spans="1:22" x14ac:dyDescent="0.3">
      <c r="A2061" s="81"/>
      <c r="O2061" s="12"/>
      <c r="P2061" s="12"/>
      <c r="Q2061" s="12"/>
      <c r="R2061" s="12"/>
      <c r="S2061" s="12"/>
      <c r="U2061" s="3"/>
      <c r="V2061" s="3"/>
    </row>
    <row r="2062" spans="1:22" x14ac:dyDescent="0.3">
      <c r="A2062" s="81"/>
      <c r="O2062" s="12"/>
      <c r="P2062" s="12"/>
      <c r="Q2062" s="12"/>
      <c r="R2062" s="12"/>
      <c r="S2062" s="12"/>
      <c r="U2062" s="3"/>
      <c r="V2062" s="3"/>
    </row>
    <row r="2063" spans="1:22" x14ac:dyDescent="0.3">
      <c r="A2063" s="81"/>
      <c r="O2063" s="12"/>
      <c r="P2063" s="12"/>
      <c r="Q2063" s="12"/>
      <c r="R2063" s="12"/>
      <c r="S2063" s="12"/>
      <c r="U2063" s="3"/>
      <c r="V2063" s="3"/>
    </row>
    <row r="2064" spans="1:22" x14ac:dyDescent="0.3">
      <c r="A2064" s="81"/>
      <c r="O2064" s="12"/>
      <c r="P2064" s="12"/>
      <c r="Q2064" s="12"/>
      <c r="R2064" s="12"/>
      <c r="S2064" s="12"/>
      <c r="U2064" s="3"/>
      <c r="V2064" s="3"/>
    </row>
    <row r="2065" spans="1:22" x14ac:dyDescent="0.3">
      <c r="A2065" s="81"/>
      <c r="O2065" s="12"/>
      <c r="P2065" s="12"/>
      <c r="Q2065" s="12"/>
      <c r="R2065" s="12"/>
      <c r="S2065" s="12"/>
      <c r="U2065" s="3"/>
      <c r="V2065" s="3"/>
    </row>
    <row r="2066" spans="1:22" x14ac:dyDescent="0.3">
      <c r="A2066" s="81"/>
      <c r="O2066" s="12"/>
      <c r="P2066" s="12"/>
      <c r="Q2066" s="12"/>
      <c r="R2066" s="12"/>
      <c r="S2066" s="12"/>
      <c r="U2066" s="3"/>
      <c r="V2066" s="3"/>
    </row>
    <row r="2067" spans="1:22" x14ac:dyDescent="0.3">
      <c r="A2067" s="81"/>
      <c r="O2067" s="12"/>
      <c r="P2067" s="12"/>
      <c r="Q2067" s="12"/>
      <c r="R2067" s="12"/>
      <c r="S2067" s="12"/>
      <c r="U2067" s="3"/>
      <c r="V2067" s="3"/>
    </row>
    <row r="2068" spans="1:22" x14ac:dyDescent="0.3">
      <c r="A2068" s="81"/>
      <c r="O2068" s="12"/>
      <c r="P2068" s="12"/>
      <c r="Q2068" s="12"/>
      <c r="R2068" s="12"/>
      <c r="S2068" s="12"/>
      <c r="U2068" s="3"/>
      <c r="V2068" s="3"/>
    </row>
    <row r="2069" spans="1:22" x14ac:dyDescent="0.3">
      <c r="A2069" s="81"/>
      <c r="O2069" s="12"/>
      <c r="P2069" s="12"/>
      <c r="Q2069" s="12"/>
      <c r="R2069" s="12"/>
      <c r="S2069" s="12"/>
      <c r="U2069" s="3"/>
      <c r="V2069" s="3"/>
    </row>
    <row r="2070" spans="1:22" x14ac:dyDescent="0.3">
      <c r="A2070" s="81"/>
      <c r="O2070" s="12"/>
      <c r="P2070" s="12"/>
      <c r="Q2070" s="12"/>
      <c r="R2070" s="12"/>
      <c r="S2070" s="12"/>
      <c r="U2070" s="3"/>
      <c r="V2070" s="3"/>
    </row>
    <row r="2071" spans="1:22" x14ac:dyDescent="0.3">
      <c r="A2071" s="81"/>
      <c r="O2071" s="12"/>
      <c r="P2071" s="12"/>
      <c r="Q2071" s="12"/>
      <c r="R2071" s="12"/>
      <c r="S2071" s="12"/>
      <c r="U2071" s="3"/>
      <c r="V2071" s="3"/>
    </row>
    <row r="2072" spans="1:22" x14ac:dyDescent="0.3">
      <c r="A2072" s="81"/>
      <c r="O2072" s="12"/>
      <c r="P2072" s="12"/>
      <c r="Q2072" s="12"/>
      <c r="R2072" s="12"/>
      <c r="S2072" s="12"/>
      <c r="U2072" s="3"/>
      <c r="V2072" s="3"/>
    </row>
    <row r="2073" spans="1:22" x14ac:dyDescent="0.3">
      <c r="A2073" s="81"/>
      <c r="O2073" s="12"/>
      <c r="P2073" s="12"/>
      <c r="Q2073" s="12"/>
      <c r="R2073" s="12"/>
      <c r="S2073" s="12"/>
      <c r="U2073" s="3"/>
      <c r="V2073" s="3"/>
    </row>
    <row r="2074" spans="1:22" x14ac:dyDescent="0.3">
      <c r="A2074" s="81"/>
      <c r="O2074" s="12"/>
      <c r="P2074" s="12"/>
      <c r="Q2074" s="12"/>
      <c r="R2074" s="12"/>
      <c r="S2074" s="12"/>
      <c r="U2074" s="3"/>
      <c r="V2074" s="3"/>
    </row>
    <row r="2075" spans="1:22" x14ac:dyDescent="0.3">
      <c r="A2075" s="81"/>
      <c r="O2075" s="12"/>
      <c r="P2075" s="12"/>
      <c r="Q2075" s="12"/>
      <c r="R2075" s="12"/>
      <c r="S2075" s="12"/>
      <c r="U2075" s="3"/>
      <c r="V2075" s="3"/>
    </row>
    <row r="2076" spans="1:22" x14ac:dyDescent="0.3">
      <c r="A2076" s="81"/>
      <c r="O2076" s="12"/>
      <c r="P2076" s="12"/>
      <c r="Q2076" s="12"/>
      <c r="R2076" s="12"/>
      <c r="S2076" s="12"/>
      <c r="U2076" s="3"/>
      <c r="V2076" s="3"/>
    </row>
    <row r="2077" spans="1:22" x14ac:dyDescent="0.3">
      <c r="A2077" s="81"/>
      <c r="O2077" s="12"/>
      <c r="P2077" s="12"/>
      <c r="Q2077" s="12"/>
      <c r="R2077" s="12"/>
      <c r="S2077" s="12"/>
      <c r="U2077" s="3"/>
      <c r="V2077" s="3"/>
    </row>
    <row r="2078" spans="1:22" x14ac:dyDescent="0.3">
      <c r="A2078" s="81"/>
      <c r="O2078" s="12"/>
      <c r="P2078" s="12"/>
      <c r="Q2078" s="12"/>
      <c r="R2078" s="12"/>
      <c r="S2078" s="12"/>
      <c r="U2078" s="3"/>
      <c r="V2078" s="3"/>
    </row>
    <row r="2079" spans="1:22" x14ac:dyDescent="0.3">
      <c r="A2079" s="81"/>
      <c r="O2079" s="12"/>
      <c r="P2079" s="12"/>
      <c r="Q2079" s="12"/>
      <c r="R2079" s="12"/>
      <c r="S2079" s="12"/>
      <c r="U2079" s="3"/>
      <c r="V2079" s="3"/>
    </row>
    <row r="2080" spans="1:22" x14ac:dyDescent="0.3">
      <c r="A2080" s="81"/>
      <c r="O2080" s="12"/>
      <c r="P2080" s="12"/>
      <c r="Q2080" s="12"/>
      <c r="R2080" s="12"/>
      <c r="S2080" s="12"/>
      <c r="U2080" s="3"/>
      <c r="V2080" s="3"/>
    </row>
    <row r="2081" spans="1:22" x14ac:dyDescent="0.3">
      <c r="A2081" s="81"/>
      <c r="O2081" s="12"/>
      <c r="P2081" s="12"/>
      <c r="Q2081" s="12"/>
      <c r="R2081" s="12"/>
      <c r="S2081" s="12"/>
      <c r="U2081" s="3"/>
      <c r="V2081" s="3"/>
    </row>
    <row r="2082" spans="1:22" x14ac:dyDescent="0.3">
      <c r="A2082" s="81"/>
      <c r="O2082" s="12"/>
      <c r="P2082" s="12"/>
      <c r="Q2082" s="12"/>
      <c r="R2082" s="12"/>
      <c r="S2082" s="12"/>
      <c r="U2082" s="3"/>
      <c r="V2082" s="3"/>
    </row>
    <row r="2083" spans="1:22" x14ac:dyDescent="0.3">
      <c r="A2083" s="81"/>
      <c r="O2083" s="12"/>
      <c r="P2083" s="12"/>
      <c r="Q2083" s="12"/>
      <c r="R2083" s="12"/>
      <c r="S2083" s="12"/>
      <c r="U2083" s="3"/>
      <c r="V2083" s="3"/>
    </row>
    <row r="2084" spans="1:22" x14ac:dyDescent="0.3">
      <c r="A2084" s="81"/>
      <c r="O2084" s="12"/>
      <c r="P2084" s="12"/>
      <c r="Q2084" s="12"/>
      <c r="R2084" s="12"/>
      <c r="S2084" s="12"/>
      <c r="U2084" s="3"/>
      <c r="V2084" s="3"/>
    </row>
    <row r="2085" spans="1:22" x14ac:dyDescent="0.3">
      <c r="A2085" s="81"/>
      <c r="O2085" s="12"/>
      <c r="P2085" s="12"/>
      <c r="Q2085" s="12"/>
      <c r="R2085" s="12"/>
      <c r="S2085" s="12"/>
      <c r="U2085" s="3"/>
      <c r="V2085" s="3"/>
    </row>
    <row r="2086" spans="1:22" x14ac:dyDescent="0.3">
      <c r="A2086" s="81"/>
      <c r="O2086" s="12"/>
      <c r="P2086" s="12"/>
      <c r="Q2086" s="12"/>
      <c r="R2086" s="12"/>
      <c r="S2086" s="12"/>
      <c r="U2086" s="3"/>
      <c r="V2086" s="3"/>
    </row>
    <row r="2087" spans="1:22" x14ac:dyDescent="0.3">
      <c r="A2087" s="81"/>
      <c r="O2087" s="12"/>
      <c r="P2087" s="12"/>
      <c r="Q2087" s="12"/>
      <c r="R2087" s="12"/>
      <c r="S2087" s="12"/>
      <c r="U2087" s="3"/>
      <c r="V2087" s="3"/>
    </row>
    <row r="2088" spans="1:22" x14ac:dyDescent="0.3">
      <c r="A2088" s="81"/>
      <c r="O2088" s="12"/>
      <c r="P2088" s="12"/>
      <c r="Q2088" s="12"/>
      <c r="R2088" s="12"/>
      <c r="S2088" s="12"/>
      <c r="U2088" s="3"/>
      <c r="V2088" s="3"/>
    </row>
    <row r="2089" spans="1:22" x14ac:dyDescent="0.3">
      <c r="A2089" s="81"/>
      <c r="O2089" s="12"/>
      <c r="P2089" s="12"/>
      <c r="Q2089" s="12"/>
      <c r="R2089" s="12"/>
      <c r="S2089" s="12"/>
      <c r="U2089" s="3"/>
      <c r="V2089" s="3"/>
    </row>
    <row r="2090" spans="1:22" x14ac:dyDescent="0.3">
      <c r="A2090" s="81"/>
      <c r="O2090" s="12"/>
      <c r="P2090" s="12"/>
      <c r="Q2090" s="12"/>
      <c r="R2090" s="12"/>
      <c r="S2090" s="12"/>
      <c r="U2090" s="3"/>
      <c r="V2090" s="3"/>
    </row>
    <row r="2091" spans="1:22" x14ac:dyDescent="0.3">
      <c r="A2091" s="81"/>
      <c r="O2091" s="12"/>
      <c r="P2091" s="12"/>
      <c r="Q2091" s="12"/>
      <c r="R2091" s="12"/>
      <c r="S2091" s="12"/>
      <c r="U2091" s="3"/>
      <c r="V2091" s="3"/>
    </row>
    <row r="2092" spans="1:22" x14ac:dyDescent="0.3">
      <c r="A2092" s="81"/>
      <c r="O2092" s="12"/>
      <c r="P2092" s="12"/>
      <c r="Q2092" s="12"/>
      <c r="R2092" s="12"/>
      <c r="S2092" s="12"/>
      <c r="U2092" s="3"/>
      <c r="V2092" s="3"/>
    </row>
    <row r="2093" spans="1:22" x14ac:dyDescent="0.3">
      <c r="A2093" s="81"/>
      <c r="O2093" s="12"/>
      <c r="P2093" s="12"/>
      <c r="Q2093" s="12"/>
      <c r="R2093" s="12"/>
      <c r="S2093" s="12"/>
      <c r="U2093" s="3"/>
      <c r="V2093" s="3"/>
    </row>
    <row r="2094" spans="1:22" x14ac:dyDescent="0.3">
      <c r="A2094" s="81"/>
      <c r="O2094" s="12"/>
      <c r="P2094" s="12"/>
      <c r="Q2094" s="12"/>
      <c r="R2094" s="12"/>
      <c r="S2094" s="12"/>
      <c r="U2094" s="3"/>
      <c r="V2094" s="3"/>
    </row>
    <row r="2095" spans="1:22" x14ac:dyDescent="0.3">
      <c r="A2095" s="81"/>
      <c r="O2095" s="12"/>
      <c r="P2095" s="12"/>
      <c r="Q2095" s="12"/>
      <c r="R2095" s="12"/>
      <c r="S2095" s="12"/>
      <c r="U2095" s="3"/>
      <c r="V2095" s="3"/>
    </row>
    <row r="2096" spans="1:22" x14ac:dyDescent="0.3">
      <c r="A2096" s="81"/>
      <c r="O2096" s="12"/>
      <c r="P2096" s="12"/>
      <c r="Q2096" s="12"/>
      <c r="R2096" s="12"/>
      <c r="S2096" s="12"/>
      <c r="U2096" s="3"/>
      <c r="V2096" s="3"/>
    </row>
    <row r="2097" spans="1:22" x14ac:dyDescent="0.3">
      <c r="A2097" s="81"/>
      <c r="O2097" s="12"/>
      <c r="P2097" s="12"/>
      <c r="Q2097" s="12"/>
      <c r="R2097" s="12"/>
      <c r="S2097" s="12"/>
      <c r="U2097" s="3"/>
      <c r="V2097" s="3"/>
    </row>
    <row r="2098" spans="1:22" x14ac:dyDescent="0.3">
      <c r="A2098" s="81"/>
      <c r="O2098" s="12"/>
      <c r="P2098" s="12"/>
      <c r="Q2098" s="12"/>
      <c r="R2098" s="12"/>
      <c r="S2098" s="12"/>
      <c r="U2098" s="3"/>
      <c r="V2098" s="3"/>
    </row>
    <row r="2099" spans="1:22" x14ac:dyDescent="0.3">
      <c r="A2099" s="81"/>
      <c r="O2099" s="12"/>
      <c r="P2099" s="12"/>
      <c r="Q2099" s="12"/>
      <c r="R2099" s="12"/>
      <c r="S2099" s="12"/>
      <c r="U2099" s="3"/>
      <c r="V2099" s="3"/>
    </row>
    <row r="2100" spans="1:22" x14ac:dyDescent="0.3">
      <c r="A2100" s="81"/>
      <c r="O2100" s="12"/>
      <c r="P2100" s="12"/>
      <c r="Q2100" s="12"/>
      <c r="R2100" s="12"/>
      <c r="S2100" s="12"/>
      <c r="U2100" s="3"/>
      <c r="V2100" s="3"/>
    </row>
    <row r="2101" spans="1:22" x14ac:dyDescent="0.3">
      <c r="A2101" s="81"/>
      <c r="O2101" s="12"/>
      <c r="P2101" s="12"/>
      <c r="Q2101" s="12"/>
      <c r="R2101" s="12"/>
      <c r="S2101" s="12"/>
      <c r="U2101" s="3"/>
      <c r="V2101" s="3"/>
    </row>
    <row r="2102" spans="1:22" x14ac:dyDescent="0.3">
      <c r="A2102" s="81"/>
      <c r="O2102" s="12"/>
      <c r="P2102" s="12"/>
      <c r="Q2102" s="12"/>
      <c r="R2102" s="12"/>
      <c r="S2102" s="12"/>
      <c r="U2102" s="3"/>
      <c r="V2102" s="3"/>
    </row>
    <row r="2103" spans="1:22" x14ac:dyDescent="0.3">
      <c r="A2103" s="81"/>
      <c r="O2103" s="12"/>
      <c r="P2103" s="12"/>
      <c r="Q2103" s="12"/>
      <c r="R2103" s="12"/>
      <c r="S2103" s="12"/>
      <c r="U2103" s="3"/>
      <c r="V2103" s="3"/>
    </row>
    <row r="2104" spans="1:22" x14ac:dyDescent="0.3">
      <c r="A2104" s="81"/>
      <c r="O2104" s="12"/>
      <c r="P2104" s="12"/>
      <c r="Q2104" s="12"/>
      <c r="R2104" s="12"/>
      <c r="S2104" s="12"/>
      <c r="U2104" s="3"/>
      <c r="V2104" s="3"/>
    </row>
    <row r="2105" spans="1:22" x14ac:dyDescent="0.3">
      <c r="A2105" s="81"/>
      <c r="O2105" s="12"/>
      <c r="P2105" s="12"/>
      <c r="Q2105" s="12"/>
      <c r="R2105" s="12"/>
      <c r="S2105" s="12"/>
      <c r="U2105" s="3"/>
      <c r="V2105" s="3"/>
    </row>
    <row r="2106" spans="1:22" x14ac:dyDescent="0.3">
      <c r="A2106" s="81"/>
      <c r="O2106" s="12"/>
      <c r="P2106" s="12"/>
      <c r="Q2106" s="12"/>
      <c r="R2106" s="12"/>
      <c r="S2106" s="12"/>
      <c r="U2106" s="3"/>
      <c r="V2106" s="3"/>
    </row>
    <row r="2107" spans="1:22" x14ac:dyDescent="0.3">
      <c r="A2107" s="81"/>
      <c r="O2107" s="12"/>
      <c r="P2107" s="12"/>
      <c r="Q2107" s="12"/>
      <c r="R2107" s="12"/>
      <c r="S2107" s="12"/>
      <c r="U2107" s="3"/>
      <c r="V2107" s="3"/>
    </row>
    <row r="2108" spans="1:22" x14ac:dyDescent="0.3">
      <c r="A2108" s="81"/>
      <c r="O2108" s="12"/>
      <c r="P2108" s="12"/>
      <c r="Q2108" s="12"/>
      <c r="R2108" s="12"/>
      <c r="S2108" s="12"/>
      <c r="U2108" s="3"/>
      <c r="V2108" s="3"/>
    </row>
    <row r="2109" spans="1:22" x14ac:dyDescent="0.3">
      <c r="A2109" s="81"/>
      <c r="O2109" s="12"/>
      <c r="P2109" s="12"/>
      <c r="Q2109" s="12"/>
      <c r="R2109" s="12"/>
      <c r="S2109" s="12"/>
      <c r="U2109" s="3"/>
      <c r="V2109" s="3"/>
    </row>
    <row r="2110" spans="1:22" x14ac:dyDescent="0.3">
      <c r="A2110" s="81"/>
      <c r="O2110" s="12"/>
      <c r="P2110" s="12"/>
      <c r="Q2110" s="12"/>
      <c r="R2110" s="12"/>
      <c r="S2110" s="12"/>
      <c r="U2110" s="3"/>
      <c r="V2110" s="3"/>
    </row>
    <row r="2111" spans="1:22" x14ac:dyDescent="0.3">
      <c r="A2111" s="81"/>
      <c r="O2111" s="12"/>
      <c r="P2111" s="12"/>
      <c r="Q2111" s="12"/>
      <c r="R2111" s="12"/>
      <c r="S2111" s="12"/>
      <c r="U2111" s="3"/>
      <c r="V2111" s="3"/>
    </row>
    <row r="2112" spans="1:22" x14ac:dyDescent="0.3">
      <c r="A2112" s="81"/>
      <c r="O2112" s="12"/>
      <c r="P2112" s="12"/>
      <c r="Q2112" s="12"/>
      <c r="R2112" s="12"/>
      <c r="S2112" s="12"/>
      <c r="U2112" s="3"/>
      <c r="V2112" s="3"/>
    </row>
    <row r="2113" spans="1:22" x14ac:dyDescent="0.3">
      <c r="A2113" s="81"/>
      <c r="O2113" s="12"/>
      <c r="P2113" s="12"/>
      <c r="Q2113" s="12"/>
      <c r="R2113" s="12"/>
      <c r="S2113" s="12"/>
      <c r="U2113" s="3"/>
      <c r="V2113" s="3"/>
    </row>
    <row r="2114" spans="1:22" x14ac:dyDescent="0.3">
      <c r="A2114" s="81"/>
      <c r="O2114" s="12"/>
      <c r="P2114" s="12"/>
      <c r="Q2114" s="12"/>
      <c r="R2114" s="12"/>
      <c r="S2114" s="12"/>
      <c r="U2114" s="3"/>
      <c r="V2114" s="3"/>
    </row>
    <row r="2115" spans="1:22" x14ac:dyDescent="0.3">
      <c r="A2115" s="81"/>
      <c r="O2115" s="12"/>
      <c r="P2115" s="12"/>
      <c r="Q2115" s="12"/>
      <c r="R2115" s="12"/>
      <c r="S2115" s="12"/>
      <c r="U2115" s="3"/>
      <c r="V2115" s="3"/>
    </row>
    <row r="2116" spans="1:22" x14ac:dyDescent="0.3">
      <c r="A2116" s="81"/>
      <c r="O2116" s="12"/>
      <c r="P2116" s="12"/>
      <c r="Q2116" s="12"/>
      <c r="R2116" s="12"/>
      <c r="S2116" s="12"/>
      <c r="U2116" s="3"/>
      <c r="V2116" s="3"/>
    </row>
    <row r="2117" spans="1:22" x14ac:dyDescent="0.3">
      <c r="A2117" s="81"/>
      <c r="O2117" s="12"/>
      <c r="P2117" s="12"/>
      <c r="Q2117" s="12"/>
      <c r="R2117" s="12"/>
      <c r="S2117" s="12"/>
      <c r="U2117" s="3"/>
      <c r="V2117" s="3"/>
    </row>
    <row r="2118" spans="1:22" x14ac:dyDescent="0.3">
      <c r="A2118" s="81"/>
      <c r="O2118" s="12"/>
      <c r="P2118" s="12"/>
      <c r="Q2118" s="12"/>
      <c r="R2118" s="12"/>
      <c r="S2118" s="12"/>
      <c r="U2118" s="3"/>
      <c r="V2118" s="3"/>
    </row>
    <row r="2119" spans="1:22" x14ac:dyDescent="0.3">
      <c r="A2119" s="81"/>
      <c r="O2119" s="12"/>
      <c r="P2119" s="12"/>
      <c r="Q2119" s="12"/>
      <c r="R2119" s="12"/>
      <c r="S2119" s="12"/>
      <c r="U2119" s="3"/>
      <c r="V2119" s="3"/>
    </row>
    <row r="2120" spans="1:22" x14ac:dyDescent="0.3">
      <c r="A2120" s="81"/>
      <c r="O2120" s="12"/>
      <c r="P2120" s="12"/>
      <c r="Q2120" s="12"/>
      <c r="R2120" s="12"/>
      <c r="S2120" s="12"/>
      <c r="U2120" s="3"/>
      <c r="V2120" s="3"/>
    </row>
    <row r="2121" spans="1:22" x14ac:dyDescent="0.3">
      <c r="A2121" s="81"/>
      <c r="O2121" s="12"/>
      <c r="P2121" s="12"/>
      <c r="Q2121" s="12"/>
      <c r="R2121" s="12"/>
      <c r="S2121" s="12"/>
      <c r="U2121" s="3"/>
      <c r="V2121" s="3"/>
    </row>
    <row r="2122" spans="1:22" x14ac:dyDescent="0.3">
      <c r="A2122" s="81"/>
      <c r="O2122" s="12"/>
      <c r="P2122" s="12"/>
      <c r="Q2122" s="12"/>
      <c r="R2122" s="12"/>
      <c r="S2122" s="12"/>
      <c r="U2122" s="3"/>
      <c r="V2122" s="3"/>
    </row>
    <row r="2123" spans="1:22" x14ac:dyDescent="0.3">
      <c r="A2123" s="81"/>
      <c r="O2123" s="12"/>
      <c r="P2123" s="12"/>
      <c r="Q2123" s="12"/>
      <c r="R2123" s="12"/>
      <c r="S2123" s="12"/>
      <c r="U2123" s="3"/>
      <c r="V2123" s="3"/>
    </row>
    <row r="2124" spans="1:22" x14ac:dyDescent="0.3">
      <c r="A2124" s="81"/>
      <c r="O2124" s="12"/>
      <c r="P2124" s="12"/>
      <c r="Q2124" s="12"/>
      <c r="R2124" s="12"/>
      <c r="S2124" s="12"/>
      <c r="U2124" s="3"/>
      <c r="V2124" s="3"/>
    </row>
    <row r="2125" spans="1:22" x14ac:dyDescent="0.3">
      <c r="A2125" s="81"/>
      <c r="O2125" s="12"/>
      <c r="P2125" s="12"/>
      <c r="Q2125" s="12"/>
      <c r="R2125" s="12"/>
      <c r="S2125" s="12"/>
      <c r="U2125" s="3"/>
      <c r="V2125" s="3"/>
    </row>
    <row r="2126" spans="1:22" x14ac:dyDescent="0.3">
      <c r="A2126" s="81"/>
      <c r="O2126" s="12"/>
      <c r="P2126" s="12"/>
      <c r="Q2126" s="12"/>
      <c r="R2126" s="12"/>
      <c r="S2126" s="12"/>
      <c r="U2126" s="3"/>
      <c r="V2126" s="3"/>
    </row>
    <row r="2127" spans="1:22" x14ac:dyDescent="0.3">
      <c r="A2127" s="81"/>
      <c r="O2127" s="12"/>
      <c r="P2127" s="12"/>
      <c r="Q2127" s="12"/>
      <c r="R2127" s="12"/>
      <c r="S2127" s="12"/>
      <c r="U2127" s="3"/>
      <c r="V2127" s="3"/>
    </row>
    <row r="2128" spans="1:22" x14ac:dyDescent="0.3">
      <c r="A2128" s="81"/>
      <c r="O2128" s="12"/>
      <c r="P2128" s="12"/>
      <c r="Q2128" s="12"/>
      <c r="R2128" s="12"/>
      <c r="S2128" s="12"/>
      <c r="U2128" s="3"/>
      <c r="V2128" s="3"/>
    </row>
    <row r="2129" spans="1:22" x14ac:dyDescent="0.3">
      <c r="A2129" s="81"/>
      <c r="O2129" s="12"/>
      <c r="P2129" s="12"/>
      <c r="Q2129" s="12"/>
      <c r="R2129" s="12"/>
      <c r="S2129" s="12"/>
      <c r="U2129" s="3"/>
      <c r="V2129" s="3"/>
    </row>
    <row r="2130" spans="1:22" x14ac:dyDescent="0.3">
      <c r="A2130" s="81"/>
      <c r="O2130" s="12"/>
      <c r="P2130" s="12"/>
      <c r="Q2130" s="12"/>
      <c r="R2130" s="12"/>
      <c r="S2130" s="12"/>
      <c r="U2130" s="3"/>
      <c r="V2130" s="3"/>
    </row>
    <row r="2131" spans="1:22" x14ac:dyDescent="0.3">
      <c r="A2131" s="81"/>
      <c r="O2131" s="12"/>
      <c r="P2131" s="12"/>
      <c r="Q2131" s="12"/>
      <c r="R2131" s="12"/>
      <c r="S2131" s="12"/>
      <c r="U2131" s="3"/>
      <c r="V2131" s="3"/>
    </row>
    <row r="2132" spans="1:22" x14ac:dyDescent="0.3">
      <c r="A2132" s="81"/>
      <c r="O2132" s="12"/>
      <c r="P2132" s="12"/>
      <c r="Q2132" s="12"/>
      <c r="R2132" s="12"/>
      <c r="S2132" s="12"/>
      <c r="U2132" s="3"/>
      <c r="V2132" s="3"/>
    </row>
    <row r="2133" spans="1:22" x14ac:dyDescent="0.3">
      <c r="A2133" s="81"/>
      <c r="O2133" s="12"/>
      <c r="P2133" s="12"/>
      <c r="Q2133" s="12"/>
      <c r="R2133" s="12"/>
      <c r="S2133" s="12"/>
      <c r="U2133" s="3"/>
      <c r="V2133" s="3"/>
    </row>
    <row r="2134" spans="1:22" x14ac:dyDescent="0.3">
      <c r="A2134" s="81"/>
      <c r="O2134" s="12"/>
      <c r="P2134" s="12"/>
      <c r="Q2134" s="12"/>
      <c r="R2134" s="12"/>
      <c r="S2134" s="12"/>
      <c r="U2134" s="3"/>
      <c r="V2134" s="3"/>
    </row>
    <row r="2135" spans="1:22" x14ac:dyDescent="0.3">
      <c r="A2135" s="81"/>
      <c r="O2135" s="12"/>
      <c r="P2135" s="12"/>
      <c r="Q2135" s="12"/>
      <c r="R2135" s="12"/>
      <c r="S2135" s="12"/>
      <c r="U2135" s="3"/>
      <c r="V2135" s="3"/>
    </row>
    <row r="2136" spans="1:22" x14ac:dyDescent="0.3">
      <c r="A2136" s="81"/>
      <c r="O2136" s="12"/>
      <c r="P2136" s="12"/>
      <c r="Q2136" s="12"/>
      <c r="R2136" s="12"/>
      <c r="S2136" s="12"/>
      <c r="U2136" s="3"/>
      <c r="V2136" s="3"/>
    </row>
    <row r="2137" spans="1:22" x14ac:dyDescent="0.3">
      <c r="A2137" s="81"/>
      <c r="O2137" s="12"/>
      <c r="P2137" s="12"/>
      <c r="Q2137" s="12"/>
      <c r="R2137" s="12"/>
      <c r="S2137" s="12"/>
      <c r="U2137" s="3"/>
      <c r="V2137" s="3"/>
    </row>
    <row r="2138" spans="1:22" x14ac:dyDescent="0.3">
      <c r="A2138" s="81"/>
      <c r="O2138" s="12"/>
      <c r="P2138" s="12"/>
      <c r="Q2138" s="12"/>
      <c r="R2138" s="12"/>
      <c r="S2138" s="12"/>
      <c r="U2138" s="3"/>
      <c r="V2138" s="3"/>
    </row>
    <row r="2139" spans="1:22" x14ac:dyDescent="0.3">
      <c r="A2139" s="81"/>
      <c r="O2139" s="12"/>
      <c r="P2139" s="12"/>
      <c r="Q2139" s="12"/>
      <c r="R2139" s="12"/>
      <c r="S2139" s="12"/>
      <c r="U2139" s="3"/>
      <c r="V2139" s="3"/>
    </row>
    <row r="2140" spans="1:22" x14ac:dyDescent="0.3">
      <c r="A2140" s="81"/>
      <c r="O2140" s="12"/>
      <c r="P2140" s="12"/>
      <c r="Q2140" s="12"/>
      <c r="R2140" s="12"/>
      <c r="S2140" s="12"/>
      <c r="U2140" s="3"/>
      <c r="V2140" s="3"/>
    </row>
    <row r="2141" spans="1:22" x14ac:dyDescent="0.3">
      <c r="A2141" s="81"/>
      <c r="O2141" s="12"/>
      <c r="P2141" s="12"/>
      <c r="Q2141" s="12"/>
      <c r="R2141" s="12"/>
      <c r="S2141" s="12"/>
      <c r="U2141" s="3"/>
      <c r="V2141" s="3"/>
    </row>
    <row r="2142" spans="1:22" x14ac:dyDescent="0.3">
      <c r="A2142" s="81"/>
      <c r="O2142" s="12"/>
      <c r="P2142" s="12"/>
      <c r="Q2142" s="12"/>
      <c r="R2142" s="12"/>
      <c r="S2142" s="12"/>
      <c r="U2142" s="3"/>
      <c r="V2142" s="3"/>
    </row>
    <row r="2143" spans="1:22" x14ac:dyDescent="0.3">
      <c r="A2143" s="81"/>
      <c r="O2143" s="12"/>
      <c r="P2143" s="12"/>
      <c r="Q2143" s="12"/>
      <c r="R2143" s="12"/>
      <c r="S2143" s="12"/>
      <c r="U2143" s="3"/>
      <c r="V2143" s="3"/>
    </row>
    <row r="2144" spans="1:22" x14ac:dyDescent="0.3">
      <c r="A2144" s="81"/>
      <c r="O2144" s="12"/>
      <c r="P2144" s="12"/>
      <c r="Q2144" s="12"/>
      <c r="R2144" s="12"/>
      <c r="S2144" s="12"/>
      <c r="U2144" s="3"/>
      <c r="V2144" s="3"/>
    </row>
    <row r="2145" spans="1:22" x14ac:dyDescent="0.3">
      <c r="A2145" s="81"/>
      <c r="O2145" s="12"/>
      <c r="P2145" s="12"/>
      <c r="Q2145" s="12"/>
      <c r="R2145" s="12"/>
      <c r="S2145" s="12"/>
      <c r="U2145" s="3"/>
      <c r="V2145" s="3"/>
    </row>
    <row r="2146" spans="1:22" x14ac:dyDescent="0.3">
      <c r="A2146" s="81"/>
      <c r="O2146" s="12"/>
      <c r="P2146" s="12"/>
      <c r="Q2146" s="12"/>
      <c r="R2146" s="12"/>
      <c r="S2146" s="12"/>
      <c r="U2146" s="3"/>
      <c r="V2146" s="3"/>
    </row>
    <row r="2147" spans="1:22" x14ac:dyDescent="0.3">
      <c r="A2147" s="81"/>
      <c r="O2147" s="12"/>
      <c r="P2147" s="12"/>
      <c r="Q2147" s="12"/>
      <c r="R2147" s="12"/>
      <c r="S2147" s="12"/>
      <c r="U2147" s="3"/>
      <c r="V2147" s="3"/>
    </row>
    <row r="2148" spans="1:22" x14ac:dyDescent="0.3">
      <c r="A2148" s="81"/>
      <c r="O2148" s="12"/>
      <c r="P2148" s="12"/>
      <c r="Q2148" s="12"/>
      <c r="R2148" s="12"/>
      <c r="S2148" s="12"/>
      <c r="U2148" s="3"/>
      <c r="V2148" s="3"/>
    </row>
    <row r="2149" spans="1:22" x14ac:dyDescent="0.3">
      <c r="A2149" s="81"/>
      <c r="O2149" s="12"/>
      <c r="P2149" s="12"/>
      <c r="Q2149" s="12"/>
      <c r="R2149" s="12"/>
      <c r="S2149" s="12"/>
      <c r="U2149" s="3"/>
      <c r="V2149" s="3"/>
    </row>
    <row r="2150" spans="1:22" x14ac:dyDescent="0.3">
      <c r="A2150" s="81"/>
      <c r="O2150" s="12"/>
      <c r="P2150" s="12"/>
      <c r="Q2150" s="12"/>
      <c r="R2150" s="12"/>
      <c r="S2150" s="12"/>
      <c r="U2150" s="3"/>
      <c r="V2150" s="3"/>
    </row>
    <row r="2151" spans="1:22" x14ac:dyDescent="0.3">
      <c r="A2151" s="81"/>
      <c r="O2151" s="12"/>
      <c r="P2151" s="12"/>
      <c r="Q2151" s="12"/>
      <c r="R2151" s="12"/>
      <c r="S2151" s="12"/>
      <c r="U2151" s="3"/>
      <c r="V2151" s="3"/>
    </row>
    <row r="2152" spans="1:22" x14ac:dyDescent="0.3">
      <c r="A2152" s="81"/>
      <c r="O2152" s="12"/>
      <c r="P2152" s="12"/>
      <c r="Q2152" s="12"/>
      <c r="R2152" s="12"/>
      <c r="S2152" s="12"/>
      <c r="U2152" s="3"/>
      <c r="V2152" s="3"/>
    </row>
    <row r="2153" spans="1:22" x14ac:dyDescent="0.3">
      <c r="A2153" s="81"/>
      <c r="O2153" s="12"/>
      <c r="P2153" s="12"/>
      <c r="Q2153" s="12"/>
      <c r="R2153" s="12"/>
      <c r="S2153" s="12"/>
      <c r="U2153" s="3"/>
      <c r="V2153" s="3"/>
    </row>
    <row r="2154" spans="1:22" x14ac:dyDescent="0.3">
      <c r="A2154" s="81"/>
      <c r="O2154" s="12"/>
      <c r="P2154" s="12"/>
      <c r="Q2154" s="12"/>
      <c r="R2154" s="12"/>
      <c r="S2154" s="12"/>
      <c r="U2154" s="3"/>
      <c r="V2154" s="3"/>
    </row>
    <row r="2155" spans="1:22" x14ac:dyDescent="0.3">
      <c r="A2155" s="81"/>
      <c r="O2155" s="12"/>
      <c r="P2155" s="12"/>
      <c r="Q2155" s="12"/>
      <c r="R2155" s="12"/>
      <c r="S2155" s="12"/>
      <c r="U2155" s="3"/>
      <c r="V2155" s="3"/>
    </row>
    <row r="2156" spans="1:22" x14ac:dyDescent="0.3">
      <c r="A2156" s="81"/>
      <c r="O2156" s="12"/>
      <c r="P2156" s="12"/>
      <c r="Q2156" s="12"/>
      <c r="R2156" s="12"/>
      <c r="S2156" s="12"/>
      <c r="U2156" s="3"/>
      <c r="V2156" s="3"/>
    </row>
    <row r="2157" spans="1:22" x14ac:dyDescent="0.3">
      <c r="A2157" s="81"/>
      <c r="O2157" s="12"/>
      <c r="P2157" s="12"/>
      <c r="Q2157" s="12"/>
      <c r="R2157" s="12"/>
      <c r="S2157" s="12"/>
      <c r="U2157" s="3"/>
      <c r="V2157" s="3"/>
    </row>
    <row r="2158" spans="1:22" x14ac:dyDescent="0.3">
      <c r="A2158" s="81"/>
      <c r="O2158" s="12"/>
      <c r="P2158" s="12"/>
      <c r="Q2158" s="12"/>
      <c r="R2158" s="12"/>
      <c r="S2158" s="12"/>
      <c r="U2158" s="3"/>
      <c r="V2158" s="3"/>
    </row>
    <row r="2159" spans="1:22" x14ac:dyDescent="0.3">
      <c r="A2159" s="81"/>
      <c r="O2159" s="12"/>
      <c r="P2159" s="12"/>
      <c r="Q2159" s="12"/>
      <c r="R2159" s="12"/>
      <c r="S2159" s="12"/>
      <c r="U2159" s="3"/>
      <c r="V2159" s="3"/>
    </row>
    <row r="2160" spans="1:22" x14ac:dyDescent="0.3">
      <c r="A2160" s="81"/>
      <c r="O2160" s="12"/>
      <c r="P2160" s="12"/>
      <c r="Q2160" s="12"/>
      <c r="R2160" s="12"/>
      <c r="S2160" s="12"/>
      <c r="U2160" s="3"/>
      <c r="V2160" s="3"/>
    </row>
    <row r="2161" spans="1:22" x14ac:dyDescent="0.3">
      <c r="A2161" s="81"/>
      <c r="O2161" s="12"/>
      <c r="P2161" s="12"/>
      <c r="Q2161" s="12"/>
      <c r="R2161" s="12"/>
      <c r="S2161" s="12"/>
      <c r="U2161" s="3"/>
      <c r="V2161" s="3"/>
    </row>
    <row r="2162" spans="1:22" x14ac:dyDescent="0.3">
      <c r="A2162" s="81"/>
      <c r="O2162" s="12"/>
      <c r="P2162" s="12"/>
      <c r="Q2162" s="12"/>
      <c r="R2162" s="12"/>
      <c r="S2162" s="12"/>
      <c r="U2162" s="3"/>
      <c r="V2162" s="3"/>
    </row>
    <row r="2163" spans="1:22" x14ac:dyDescent="0.3">
      <c r="A2163" s="81"/>
      <c r="O2163" s="12"/>
      <c r="P2163" s="12"/>
      <c r="Q2163" s="12"/>
      <c r="R2163" s="12"/>
      <c r="S2163" s="12"/>
      <c r="U2163" s="3"/>
      <c r="V2163" s="3"/>
    </row>
    <row r="2164" spans="1:22" x14ac:dyDescent="0.3">
      <c r="A2164" s="81"/>
      <c r="O2164" s="12"/>
      <c r="P2164" s="12"/>
      <c r="Q2164" s="12"/>
      <c r="R2164" s="12"/>
      <c r="S2164" s="12"/>
      <c r="U2164" s="3"/>
      <c r="V2164" s="3"/>
    </row>
    <row r="2165" spans="1:22" x14ac:dyDescent="0.3">
      <c r="A2165" s="81"/>
      <c r="O2165" s="12"/>
      <c r="P2165" s="12"/>
      <c r="Q2165" s="12"/>
      <c r="R2165" s="12"/>
      <c r="S2165" s="12"/>
      <c r="U2165" s="3"/>
      <c r="V2165" s="3"/>
    </row>
    <row r="2166" spans="1:22" x14ac:dyDescent="0.3">
      <c r="A2166" s="81"/>
      <c r="O2166" s="12"/>
      <c r="P2166" s="12"/>
      <c r="Q2166" s="12"/>
      <c r="R2166" s="12"/>
      <c r="S2166" s="12"/>
      <c r="U2166" s="3"/>
      <c r="V2166" s="3"/>
    </row>
    <row r="2167" spans="1:22" x14ac:dyDescent="0.3">
      <c r="A2167" s="81"/>
      <c r="O2167" s="12"/>
      <c r="P2167" s="12"/>
      <c r="Q2167" s="12"/>
      <c r="R2167" s="12"/>
      <c r="S2167" s="12"/>
      <c r="U2167" s="3"/>
      <c r="V2167" s="3"/>
    </row>
    <row r="2168" spans="1:22" x14ac:dyDescent="0.3">
      <c r="A2168" s="81"/>
      <c r="O2168" s="12"/>
      <c r="P2168" s="12"/>
      <c r="Q2168" s="12"/>
      <c r="R2168" s="12"/>
      <c r="S2168" s="12"/>
      <c r="U2168" s="3"/>
      <c r="V2168" s="3"/>
    </row>
    <row r="2169" spans="1:22" x14ac:dyDescent="0.3">
      <c r="A2169" s="81"/>
      <c r="O2169" s="12"/>
      <c r="P2169" s="12"/>
      <c r="Q2169" s="12"/>
      <c r="R2169" s="12"/>
      <c r="S2169" s="12"/>
      <c r="U2169" s="3"/>
      <c r="V2169" s="3"/>
    </row>
    <row r="2170" spans="1:22" x14ac:dyDescent="0.3">
      <c r="A2170" s="81"/>
      <c r="O2170" s="12"/>
      <c r="P2170" s="12"/>
      <c r="Q2170" s="12"/>
      <c r="R2170" s="12"/>
      <c r="S2170" s="12"/>
      <c r="U2170" s="3"/>
      <c r="V2170" s="3"/>
    </row>
    <row r="2171" spans="1:22" x14ac:dyDescent="0.3">
      <c r="A2171" s="81"/>
      <c r="O2171" s="12"/>
      <c r="P2171" s="12"/>
      <c r="Q2171" s="12"/>
      <c r="R2171" s="12"/>
      <c r="S2171" s="12"/>
      <c r="U2171" s="3"/>
      <c r="V2171" s="3"/>
    </row>
    <row r="2172" spans="1:22" x14ac:dyDescent="0.3">
      <c r="A2172" s="81"/>
      <c r="O2172" s="12"/>
      <c r="P2172" s="12"/>
      <c r="Q2172" s="12"/>
      <c r="R2172" s="12"/>
      <c r="S2172" s="12"/>
      <c r="U2172" s="3"/>
      <c r="V2172" s="3"/>
    </row>
    <row r="2173" spans="1:22" x14ac:dyDescent="0.3">
      <c r="A2173" s="81"/>
      <c r="O2173" s="12"/>
      <c r="P2173" s="12"/>
      <c r="Q2173" s="12"/>
      <c r="R2173" s="12"/>
      <c r="S2173" s="12"/>
      <c r="U2173" s="3"/>
      <c r="V2173" s="3"/>
    </row>
    <row r="2174" spans="1:22" x14ac:dyDescent="0.3">
      <c r="A2174" s="81"/>
      <c r="O2174" s="12"/>
      <c r="P2174" s="12"/>
      <c r="Q2174" s="12"/>
      <c r="R2174" s="12"/>
      <c r="S2174" s="12"/>
      <c r="U2174" s="3"/>
      <c r="V2174" s="3"/>
    </row>
    <row r="2175" spans="1:22" x14ac:dyDescent="0.3">
      <c r="A2175" s="81"/>
      <c r="O2175" s="12"/>
      <c r="P2175" s="12"/>
      <c r="Q2175" s="12"/>
      <c r="R2175" s="12"/>
      <c r="S2175" s="12"/>
      <c r="U2175" s="3"/>
      <c r="V2175" s="3"/>
    </row>
    <row r="2176" spans="1:22" x14ac:dyDescent="0.3">
      <c r="A2176" s="81"/>
      <c r="O2176" s="12"/>
      <c r="P2176" s="12"/>
      <c r="Q2176" s="12"/>
      <c r="R2176" s="12"/>
      <c r="S2176" s="12"/>
      <c r="U2176" s="3"/>
      <c r="V2176" s="3"/>
    </row>
    <row r="2177" spans="1:22" x14ac:dyDescent="0.3">
      <c r="A2177" s="81"/>
      <c r="O2177" s="12"/>
      <c r="P2177" s="12"/>
      <c r="Q2177" s="12"/>
      <c r="R2177" s="12"/>
      <c r="S2177" s="12"/>
      <c r="U2177" s="3"/>
      <c r="V2177" s="3"/>
    </row>
    <row r="2178" spans="1:22" x14ac:dyDescent="0.3">
      <c r="A2178" s="81"/>
      <c r="O2178" s="12"/>
      <c r="P2178" s="12"/>
      <c r="Q2178" s="12"/>
      <c r="R2178" s="12"/>
      <c r="S2178" s="12"/>
      <c r="U2178" s="3"/>
      <c r="V2178" s="3"/>
    </row>
    <row r="2179" spans="1:22" x14ac:dyDescent="0.3">
      <c r="A2179" s="81"/>
      <c r="O2179" s="12"/>
      <c r="P2179" s="12"/>
      <c r="Q2179" s="12"/>
      <c r="R2179" s="12"/>
      <c r="S2179" s="12"/>
      <c r="U2179" s="3"/>
      <c r="V2179" s="3"/>
    </row>
    <row r="2180" spans="1:22" x14ac:dyDescent="0.3">
      <c r="A2180" s="81"/>
      <c r="O2180" s="12"/>
      <c r="P2180" s="12"/>
      <c r="Q2180" s="12"/>
      <c r="R2180" s="12"/>
      <c r="S2180" s="12"/>
      <c r="U2180" s="3"/>
      <c r="V2180" s="3"/>
    </row>
    <row r="2181" spans="1:22" x14ac:dyDescent="0.3">
      <c r="A2181" s="81"/>
      <c r="O2181" s="12"/>
      <c r="P2181" s="12"/>
      <c r="Q2181" s="12"/>
      <c r="R2181" s="12"/>
      <c r="S2181" s="12"/>
      <c r="U2181" s="3"/>
      <c r="V2181" s="3"/>
    </row>
    <row r="2182" spans="1:22" x14ac:dyDescent="0.3">
      <c r="A2182" s="81"/>
      <c r="O2182" s="12"/>
      <c r="P2182" s="12"/>
      <c r="Q2182" s="12"/>
      <c r="R2182" s="12"/>
      <c r="S2182" s="12"/>
      <c r="U2182" s="3"/>
      <c r="V2182" s="3"/>
    </row>
    <row r="2183" spans="1:22" x14ac:dyDescent="0.3">
      <c r="A2183" s="81"/>
      <c r="O2183" s="12"/>
      <c r="P2183" s="12"/>
      <c r="Q2183" s="12"/>
      <c r="R2183" s="12"/>
      <c r="S2183" s="12"/>
      <c r="U2183" s="3"/>
      <c r="V2183" s="3"/>
    </row>
    <row r="2184" spans="1:22" x14ac:dyDescent="0.3">
      <c r="A2184" s="81"/>
      <c r="O2184" s="12"/>
      <c r="P2184" s="12"/>
      <c r="Q2184" s="12"/>
      <c r="R2184" s="12"/>
      <c r="S2184" s="12"/>
      <c r="U2184" s="3"/>
      <c r="V2184" s="3"/>
    </row>
    <row r="2185" spans="1:22" x14ac:dyDescent="0.3">
      <c r="A2185" s="81"/>
      <c r="O2185" s="12"/>
      <c r="P2185" s="12"/>
      <c r="Q2185" s="12"/>
      <c r="R2185" s="12"/>
      <c r="S2185" s="12"/>
      <c r="U2185" s="3"/>
      <c r="V2185" s="3"/>
    </row>
    <row r="2186" spans="1:22" x14ac:dyDescent="0.3">
      <c r="A2186" s="81"/>
      <c r="O2186" s="12"/>
      <c r="P2186" s="12"/>
      <c r="Q2186" s="12"/>
      <c r="R2186" s="12"/>
      <c r="S2186" s="12"/>
      <c r="U2186" s="3"/>
      <c r="V2186" s="3"/>
    </row>
    <row r="2187" spans="1:22" x14ac:dyDescent="0.3">
      <c r="A2187" s="81"/>
      <c r="O2187" s="12"/>
      <c r="P2187" s="12"/>
      <c r="Q2187" s="12"/>
      <c r="R2187" s="12"/>
      <c r="S2187" s="12"/>
      <c r="U2187" s="3"/>
      <c r="V2187" s="3"/>
    </row>
    <row r="2188" spans="1:22" x14ac:dyDescent="0.3">
      <c r="A2188" s="81"/>
      <c r="O2188" s="12"/>
      <c r="P2188" s="12"/>
      <c r="Q2188" s="12"/>
      <c r="R2188" s="12"/>
      <c r="S2188" s="12"/>
      <c r="U2188" s="3"/>
      <c r="V2188" s="3"/>
    </row>
    <row r="2189" spans="1:22" x14ac:dyDescent="0.3">
      <c r="A2189" s="81"/>
      <c r="O2189" s="12"/>
      <c r="P2189" s="12"/>
      <c r="Q2189" s="12"/>
      <c r="R2189" s="12"/>
      <c r="S2189" s="12"/>
      <c r="U2189" s="3"/>
      <c r="V2189" s="3"/>
    </row>
    <row r="2190" spans="1:22" x14ac:dyDescent="0.3">
      <c r="A2190" s="81"/>
      <c r="O2190" s="12"/>
      <c r="P2190" s="12"/>
      <c r="Q2190" s="12"/>
      <c r="R2190" s="12"/>
      <c r="S2190" s="12"/>
      <c r="U2190" s="3"/>
      <c r="V2190" s="3"/>
    </row>
    <row r="2191" spans="1:22" x14ac:dyDescent="0.3">
      <c r="A2191" s="81"/>
      <c r="O2191" s="12"/>
      <c r="P2191" s="12"/>
      <c r="Q2191" s="12"/>
      <c r="R2191" s="12"/>
      <c r="S2191" s="12"/>
      <c r="U2191" s="3"/>
      <c r="V2191" s="3"/>
    </row>
    <row r="2192" spans="1:22" x14ac:dyDescent="0.3">
      <c r="A2192" s="81"/>
      <c r="O2192" s="12"/>
      <c r="P2192" s="12"/>
      <c r="Q2192" s="12"/>
      <c r="R2192" s="12"/>
      <c r="S2192" s="12"/>
      <c r="U2192" s="3"/>
      <c r="V2192" s="3"/>
    </row>
    <row r="2193" spans="1:22" x14ac:dyDescent="0.3">
      <c r="A2193" s="81"/>
      <c r="O2193" s="12"/>
      <c r="P2193" s="12"/>
      <c r="Q2193" s="12"/>
      <c r="R2193" s="12"/>
      <c r="S2193" s="12"/>
      <c r="U2193" s="3"/>
      <c r="V2193" s="3"/>
    </row>
    <row r="2194" spans="1:22" x14ac:dyDescent="0.3">
      <c r="A2194" s="81"/>
      <c r="O2194" s="12"/>
      <c r="P2194" s="12"/>
      <c r="Q2194" s="12"/>
      <c r="R2194" s="12"/>
      <c r="S2194" s="12"/>
      <c r="U2194" s="3"/>
      <c r="V2194" s="3"/>
    </row>
    <row r="2195" spans="1:22" x14ac:dyDescent="0.3">
      <c r="A2195" s="81"/>
      <c r="O2195" s="12"/>
      <c r="P2195" s="12"/>
      <c r="Q2195" s="12"/>
      <c r="R2195" s="12"/>
      <c r="S2195" s="12"/>
      <c r="U2195" s="3"/>
      <c r="V2195" s="3"/>
    </row>
    <row r="2196" spans="1:22" x14ac:dyDescent="0.3">
      <c r="A2196" s="81"/>
      <c r="O2196" s="12"/>
      <c r="P2196" s="12"/>
      <c r="Q2196" s="12"/>
      <c r="R2196" s="12"/>
      <c r="S2196" s="12"/>
      <c r="U2196" s="3"/>
      <c r="V2196" s="3"/>
    </row>
    <row r="2197" spans="1:22" x14ac:dyDescent="0.3">
      <c r="A2197" s="81"/>
      <c r="O2197" s="12"/>
      <c r="P2197" s="12"/>
      <c r="Q2197" s="12"/>
      <c r="R2197" s="12"/>
      <c r="S2197" s="12"/>
      <c r="U2197" s="3"/>
      <c r="V2197" s="3"/>
    </row>
    <row r="2198" spans="1:22" x14ac:dyDescent="0.3">
      <c r="A2198" s="81"/>
      <c r="O2198" s="12"/>
      <c r="P2198" s="12"/>
      <c r="Q2198" s="12"/>
      <c r="R2198" s="12"/>
      <c r="S2198" s="12"/>
      <c r="U2198" s="3"/>
      <c r="V2198" s="3"/>
    </row>
    <row r="2199" spans="1:22" x14ac:dyDescent="0.3">
      <c r="A2199" s="81"/>
      <c r="O2199" s="12"/>
      <c r="P2199" s="12"/>
      <c r="Q2199" s="12"/>
      <c r="R2199" s="12"/>
      <c r="S2199" s="12"/>
      <c r="U2199" s="3"/>
      <c r="V2199" s="3"/>
    </row>
    <row r="2200" spans="1:22" x14ac:dyDescent="0.3">
      <c r="A2200" s="81"/>
      <c r="O2200" s="12"/>
      <c r="P2200" s="12"/>
      <c r="Q2200" s="12"/>
      <c r="R2200" s="12"/>
      <c r="S2200" s="12"/>
      <c r="U2200" s="3"/>
      <c r="V2200" s="3"/>
    </row>
    <row r="2201" spans="1:22" x14ac:dyDescent="0.3">
      <c r="A2201" s="81"/>
      <c r="O2201" s="12"/>
      <c r="P2201" s="12"/>
      <c r="Q2201" s="12"/>
      <c r="R2201" s="12"/>
      <c r="S2201" s="12"/>
      <c r="U2201" s="3"/>
      <c r="V2201" s="3"/>
    </row>
    <row r="2202" spans="1:22" x14ac:dyDescent="0.3">
      <c r="A2202" s="81"/>
      <c r="O2202" s="12"/>
      <c r="P2202" s="12"/>
      <c r="Q2202" s="12"/>
      <c r="R2202" s="12"/>
      <c r="S2202" s="12"/>
      <c r="U2202" s="3"/>
      <c r="V2202" s="3"/>
    </row>
    <row r="2203" spans="1:22" x14ac:dyDescent="0.3">
      <c r="A2203" s="81"/>
      <c r="O2203" s="12"/>
      <c r="P2203" s="12"/>
      <c r="Q2203" s="12"/>
      <c r="R2203" s="12"/>
      <c r="S2203" s="12"/>
      <c r="U2203" s="3"/>
      <c r="V2203" s="3"/>
    </row>
    <row r="2204" spans="1:22" x14ac:dyDescent="0.3">
      <c r="A2204" s="81"/>
      <c r="O2204" s="12"/>
      <c r="P2204" s="12"/>
      <c r="Q2204" s="12"/>
      <c r="R2204" s="12"/>
      <c r="S2204" s="12"/>
      <c r="U2204" s="3"/>
      <c r="V2204" s="3"/>
    </row>
    <row r="2205" spans="1:22" x14ac:dyDescent="0.3">
      <c r="A2205" s="81"/>
      <c r="O2205" s="12"/>
      <c r="P2205" s="12"/>
      <c r="Q2205" s="12"/>
      <c r="R2205" s="12"/>
      <c r="S2205" s="12"/>
      <c r="U2205" s="3"/>
      <c r="V2205" s="3"/>
    </row>
    <row r="2206" spans="1:22" x14ac:dyDescent="0.3">
      <c r="A2206" s="81"/>
      <c r="O2206" s="12"/>
      <c r="P2206" s="12"/>
      <c r="Q2206" s="12"/>
      <c r="R2206" s="12"/>
      <c r="S2206" s="12"/>
      <c r="U2206" s="3"/>
      <c r="V2206" s="3"/>
    </row>
    <row r="2207" spans="1:22" x14ac:dyDescent="0.3">
      <c r="A2207" s="81"/>
      <c r="O2207" s="12"/>
      <c r="P2207" s="12"/>
      <c r="Q2207" s="12"/>
      <c r="R2207" s="12"/>
      <c r="S2207" s="12"/>
      <c r="U2207" s="3"/>
      <c r="V2207" s="3"/>
    </row>
    <row r="2208" spans="1:22" x14ac:dyDescent="0.3">
      <c r="A2208" s="81"/>
      <c r="O2208" s="12"/>
      <c r="P2208" s="12"/>
      <c r="Q2208" s="12"/>
      <c r="R2208" s="12"/>
      <c r="S2208" s="12"/>
      <c r="U2208" s="3"/>
      <c r="V2208" s="3"/>
    </row>
    <row r="2209" spans="1:22" x14ac:dyDescent="0.3">
      <c r="A2209" s="81"/>
      <c r="O2209" s="12"/>
      <c r="P2209" s="12"/>
      <c r="Q2209" s="12"/>
      <c r="R2209" s="12"/>
      <c r="S2209" s="12"/>
      <c r="U2209" s="3"/>
      <c r="V2209" s="3"/>
    </row>
    <row r="2210" spans="1:22" x14ac:dyDescent="0.3">
      <c r="A2210" s="81"/>
      <c r="O2210" s="12"/>
      <c r="P2210" s="12"/>
      <c r="Q2210" s="12"/>
      <c r="R2210" s="12"/>
      <c r="S2210" s="12"/>
      <c r="U2210" s="3"/>
      <c r="V2210" s="3"/>
    </row>
    <row r="2211" spans="1:22" x14ac:dyDescent="0.3">
      <c r="A2211" s="81"/>
      <c r="O2211" s="12"/>
      <c r="P2211" s="12"/>
      <c r="Q2211" s="12"/>
      <c r="R2211" s="12"/>
      <c r="S2211" s="12"/>
      <c r="U2211" s="3"/>
      <c r="V2211" s="3"/>
    </row>
    <row r="2212" spans="1:22" x14ac:dyDescent="0.3">
      <c r="A2212" s="81"/>
      <c r="O2212" s="12"/>
      <c r="P2212" s="12"/>
      <c r="Q2212" s="12"/>
      <c r="R2212" s="12"/>
      <c r="S2212" s="12"/>
      <c r="U2212" s="3"/>
      <c r="V2212" s="3"/>
    </row>
    <row r="2213" spans="1:22" x14ac:dyDescent="0.3">
      <c r="A2213" s="81"/>
      <c r="O2213" s="12"/>
      <c r="P2213" s="12"/>
      <c r="Q2213" s="12"/>
      <c r="R2213" s="12"/>
      <c r="S2213" s="12"/>
      <c r="U2213" s="3"/>
      <c r="V2213" s="3"/>
    </row>
    <row r="2214" spans="1:22" x14ac:dyDescent="0.3">
      <c r="A2214" s="81"/>
      <c r="O2214" s="12"/>
      <c r="P2214" s="12"/>
      <c r="Q2214" s="12"/>
      <c r="R2214" s="12"/>
      <c r="S2214" s="12"/>
      <c r="U2214" s="3"/>
      <c r="V2214" s="3"/>
    </row>
    <row r="2215" spans="1:22" x14ac:dyDescent="0.3">
      <c r="A2215" s="81"/>
      <c r="O2215" s="12"/>
      <c r="P2215" s="12"/>
      <c r="Q2215" s="12"/>
      <c r="R2215" s="12"/>
      <c r="S2215" s="12"/>
      <c r="U2215" s="3"/>
      <c r="V2215" s="3"/>
    </row>
    <row r="2216" spans="1:22" x14ac:dyDescent="0.3">
      <c r="A2216" s="81"/>
      <c r="O2216" s="12"/>
      <c r="P2216" s="12"/>
      <c r="Q2216" s="12"/>
      <c r="R2216" s="12"/>
      <c r="S2216" s="12"/>
      <c r="U2216" s="3"/>
      <c r="V2216" s="3"/>
    </row>
    <row r="2217" spans="1:22" x14ac:dyDescent="0.3">
      <c r="A2217" s="81"/>
      <c r="O2217" s="12"/>
      <c r="P2217" s="12"/>
      <c r="Q2217" s="12"/>
      <c r="R2217" s="12"/>
      <c r="S2217" s="12"/>
      <c r="U2217" s="3"/>
      <c r="V2217" s="3"/>
    </row>
    <row r="2218" spans="1:22" x14ac:dyDescent="0.3">
      <c r="A2218" s="81"/>
      <c r="O2218" s="12"/>
      <c r="P2218" s="12"/>
      <c r="Q2218" s="12"/>
      <c r="R2218" s="12"/>
      <c r="S2218" s="12"/>
      <c r="U2218" s="3"/>
      <c r="V2218" s="3"/>
    </row>
    <row r="2219" spans="1:22" x14ac:dyDescent="0.3">
      <c r="A2219" s="81"/>
      <c r="O2219" s="12"/>
      <c r="P2219" s="12"/>
      <c r="Q2219" s="12"/>
      <c r="R2219" s="12"/>
      <c r="S2219" s="12"/>
      <c r="U2219" s="3"/>
      <c r="V2219" s="3"/>
    </row>
    <row r="2220" spans="1:22" x14ac:dyDescent="0.3">
      <c r="A2220" s="81"/>
      <c r="O2220" s="12"/>
      <c r="P2220" s="12"/>
      <c r="Q2220" s="12"/>
      <c r="R2220" s="12"/>
      <c r="S2220" s="12"/>
      <c r="U2220" s="3"/>
      <c r="V2220" s="3"/>
    </row>
    <row r="2221" spans="1:22" x14ac:dyDescent="0.3">
      <c r="A2221" s="81"/>
      <c r="O2221" s="12"/>
      <c r="P2221" s="12"/>
      <c r="Q2221" s="12"/>
      <c r="R2221" s="12"/>
      <c r="S2221" s="12"/>
      <c r="U2221" s="3"/>
      <c r="V2221" s="3"/>
    </row>
    <row r="2222" spans="1:22" x14ac:dyDescent="0.3">
      <c r="A2222" s="81"/>
      <c r="O2222" s="12"/>
      <c r="P2222" s="12"/>
      <c r="Q2222" s="12"/>
      <c r="R2222" s="12"/>
      <c r="S2222" s="12"/>
      <c r="U2222" s="3"/>
      <c r="V2222" s="3"/>
    </row>
    <row r="2223" spans="1:22" x14ac:dyDescent="0.3">
      <c r="A2223" s="81"/>
      <c r="O2223" s="12"/>
      <c r="P2223" s="12"/>
      <c r="Q2223" s="12"/>
      <c r="R2223" s="12"/>
      <c r="S2223" s="12"/>
      <c r="U2223" s="3"/>
      <c r="V2223" s="3"/>
    </row>
    <row r="2224" spans="1:22" x14ac:dyDescent="0.3">
      <c r="A2224" s="81"/>
      <c r="O2224" s="12"/>
      <c r="P2224" s="12"/>
      <c r="Q2224" s="12"/>
      <c r="R2224" s="12"/>
      <c r="S2224" s="12"/>
      <c r="U2224" s="3"/>
      <c r="V2224" s="3"/>
    </row>
    <row r="2225" spans="1:22" x14ac:dyDescent="0.3">
      <c r="A2225" s="81"/>
      <c r="O2225" s="12"/>
      <c r="P2225" s="12"/>
      <c r="Q2225" s="12"/>
      <c r="R2225" s="12"/>
      <c r="S2225" s="12"/>
      <c r="U2225" s="3"/>
      <c r="V2225" s="3"/>
    </row>
    <row r="2226" spans="1:22" x14ac:dyDescent="0.3">
      <c r="A2226" s="81"/>
      <c r="O2226" s="12"/>
      <c r="P2226" s="12"/>
      <c r="Q2226" s="12"/>
      <c r="R2226" s="12"/>
      <c r="S2226" s="12"/>
      <c r="U2226" s="3"/>
      <c r="V2226" s="3"/>
    </row>
    <row r="2227" spans="1:22" x14ac:dyDescent="0.3">
      <c r="A2227" s="81"/>
      <c r="O2227" s="12"/>
      <c r="P2227" s="12"/>
      <c r="Q2227" s="12"/>
      <c r="R2227" s="12"/>
      <c r="S2227" s="12"/>
      <c r="U2227" s="3"/>
      <c r="V2227" s="3"/>
    </row>
    <row r="2228" spans="1:22" x14ac:dyDescent="0.3">
      <c r="A2228" s="81"/>
      <c r="O2228" s="12"/>
      <c r="P2228" s="12"/>
      <c r="Q2228" s="12"/>
      <c r="R2228" s="12"/>
      <c r="S2228" s="12"/>
      <c r="U2228" s="3"/>
      <c r="V2228" s="3"/>
    </row>
    <row r="2229" spans="1:22" x14ac:dyDescent="0.3">
      <c r="A2229" s="81"/>
      <c r="O2229" s="12"/>
      <c r="P2229" s="12"/>
      <c r="Q2229" s="12"/>
      <c r="R2229" s="12"/>
      <c r="S2229" s="12"/>
      <c r="U2229" s="3"/>
      <c r="V2229" s="3"/>
    </row>
    <row r="2230" spans="1:22" x14ac:dyDescent="0.3">
      <c r="A2230" s="81"/>
      <c r="O2230" s="12"/>
      <c r="P2230" s="12"/>
      <c r="Q2230" s="12"/>
      <c r="R2230" s="12"/>
      <c r="S2230" s="12"/>
      <c r="U2230" s="3"/>
      <c r="V2230" s="3"/>
    </row>
    <row r="2231" spans="1:22" x14ac:dyDescent="0.3">
      <c r="A2231" s="81"/>
      <c r="O2231" s="12"/>
      <c r="P2231" s="12"/>
      <c r="Q2231" s="12"/>
      <c r="R2231" s="12"/>
      <c r="S2231" s="12"/>
      <c r="U2231" s="3"/>
      <c r="V2231" s="3"/>
    </row>
    <row r="2232" spans="1:22" x14ac:dyDescent="0.3">
      <c r="A2232" s="81"/>
      <c r="O2232" s="12"/>
      <c r="P2232" s="12"/>
      <c r="Q2232" s="12"/>
      <c r="R2232" s="12"/>
      <c r="S2232" s="12"/>
      <c r="U2232" s="3"/>
      <c r="V2232" s="3"/>
    </row>
    <row r="2233" spans="1:22" x14ac:dyDescent="0.3">
      <c r="A2233" s="81"/>
      <c r="O2233" s="12"/>
      <c r="P2233" s="12"/>
      <c r="Q2233" s="12"/>
      <c r="R2233" s="12"/>
      <c r="S2233" s="12"/>
      <c r="U2233" s="3"/>
      <c r="V2233" s="3"/>
    </row>
    <row r="2234" spans="1:22" x14ac:dyDescent="0.3">
      <c r="A2234" s="81"/>
      <c r="O2234" s="12"/>
      <c r="P2234" s="12"/>
      <c r="Q2234" s="12"/>
      <c r="R2234" s="12"/>
      <c r="S2234" s="12"/>
      <c r="U2234" s="3"/>
      <c r="V2234" s="3"/>
    </row>
    <row r="2235" spans="1:22" x14ac:dyDescent="0.3">
      <c r="A2235" s="81"/>
      <c r="O2235" s="12"/>
      <c r="P2235" s="12"/>
      <c r="Q2235" s="12"/>
      <c r="R2235" s="12"/>
      <c r="S2235" s="12"/>
      <c r="U2235" s="3"/>
      <c r="V2235" s="3"/>
    </row>
    <row r="2236" spans="1:22" x14ac:dyDescent="0.3">
      <c r="A2236" s="81"/>
      <c r="O2236" s="12"/>
      <c r="P2236" s="12"/>
      <c r="Q2236" s="12"/>
      <c r="R2236" s="12"/>
      <c r="S2236" s="12"/>
      <c r="U2236" s="3"/>
      <c r="V2236" s="3"/>
    </row>
    <row r="2237" spans="1:22" x14ac:dyDescent="0.3">
      <c r="A2237" s="81"/>
      <c r="O2237" s="12"/>
      <c r="P2237" s="12"/>
      <c r="Q2237" s="12"/>
      <c r="R2237" s="12"/>
      <c r="S2237" s="12"/>
      <c r="U2237" s="3"/>
      <c r="V2237" s="3"/>
    </row>
    <row r="2238" spans="1:22" x14ac:dyDescent="0.3">
      <c r="A2238" s="81"/>
      <c r="O2238" s="12"/>
      <c r="P2238" s="12"/>
      <c r="Q2238" s="12"/>
      <c r="R2238" s="12"/>
      <c r="S2238" s="12"/>
      <c r="U2238" s="3"/>
      <c r="V2238" s="3"/>
    </row>
    <row r="2239" spans="1:22" x14ac:dyDescent="0.3">
      <c r="A2239" s="81"/>
      <c r="O2239" s="12"/>
      <c r="P2239" s="12"/>
      <c r="Q2239" s="12"/>
      <c r="R2239" s="12"/>
      <c r="S2239" s="12"/>
      <c r="U2239" s="3"/>
      <c r="V2239" s="3"/>
    </row>
    <row r="2240" spans="1:22" x14ac:dyDescent="0.3">
      <c r="A2240" s="81"/>
      <c r="O2240" s="12"/>
      <c r="P2240" s="12"/>
      <c r="Q2240" s="12"/>
      <c r="R2240" s="12"/>
      <c r="S2240" s="12"/>
      <c r="U2240" s="3"/>
      <c r="V2240" s="3"/>
    </row>
    <row r="2241" spans="1:22" x14ac:dyDescent="0.3">
      <c r="A2241" s="81"/>
      <c r="O2241" s="12"/>
      <c r="P2241" s="12"/>
      <c r="Q2241" s="12"/>
      <c r="R2241" s="12"/>
      <c r="S2241" s="12"/>
      <c r="U2241" s="3"/>
      <c r="V2241" s="3"/>
    </row>
    <row r="2242" spans="1:22" x14ac:dyDescent="0.3">
      <c r="A2242" s="81"/>
      <c r="O2242" s="12"/>
      <c r="P2242" s="12"/>
      <c r="Q2242" s="12"/>
      <c r="R2242" s="12"/>
      <c r="S2242" s="12"/>
      <c r="U2242" s="3"/>
      <c r="V2242" s="3"/>
    </row>
    <row r="2243" spans="1:22" x14ac:dyDescent="0.3">
      <c r="A2243" s="81"/>
      <c r="O2243" s="12"/>
      <c r="P2243" s="12"/>
      <c r="Q2243" s="12"/>
      <c r="R2243" s="12"/>
      <c r="S2243" s="12"/>
      <c r="U2243" s="3"/>
      <c r="V2243" s="3"/>
    </row>
    <row r="2244" spans="1:22" x14ac:dyDescent="0.3">
      <c r="A2244" s="81"/>
      <c r="O2244" s="12"/>
      <c r="P2244" s="12"/>
      <c r="Q2244" s="12"/>
      <c r="R2244" s="12"/>
      <c r="S2244" s="12"/>
      <c r="U2244" s="3"/>
      <c r="V2244" s="3"/>
    </row>
    <row r="2245" spans="1:22" x14ac:dyDescent="0.3">
      <c r="A2245" s="81"/>
      <c r="O2245" s="12"/>
      <c r="P2245" s="12"/>
      <c r="Q2245" s="12"/>
      <c r="R2245" s="12"/>
      <c r="S2245" s="12"/>
      <c r="U2245" s="3"/>
      <c r="V2245" s="3"/>
    </row>
    <row r="2246" spans="1:22" x14ac:dyDescent="0.3">
      <c r="A2246" s="81"/>
      <c r="O2246" s="12"/>
      <c r="P2246" s="12"/>
      <c r="Q2246" s="12"/>
      <c r="R2246" s="12"/>
      <c r="S2246" s="12"/>
      <c r="U2246" s="3"/>
      <c r="V2246" s="3"/>
    </row>
    <row r="2247" spans="1:22" x14ac:dyDescent="0.3">
      <c r="A2247" s="81"/>
      <c r="O2247" s="12"/>
      <c r="P2247" s="12"/>
      <c r="Q2247" s="12"/>
      <c r="R2247" s="12"/>
      <c r="S2247" s="12"/>
      <c r="U2247" s="3"/>
      <c r="V2247" s="3"/>
    </row>
    <row r="2248" spans="1:22" x14ac:dyDescent="0.3">
      <c r="A2248" s="81"/>
      <c r="O2248" s="12"/>
      <c r="P2248" s="12"/>
      <c r="Q2248" s="12"/>
      <c r="R2248" s="12"/>
      <c r="S2248" s="12"/>
      <c r="U2248" s="3"/>
      <c r="V2248" s="3"/>
    </row>
    <row r="2249" spans="1:22" x14ac:dyDescent="0.3">
      <c r="A2249" s="81"/>
      <c r="O2249" s="12"/>
      <c r="P2249" s="12"/>
      <c r="Q2249" s="12"/>
      <c r="R2249" s="12"/>
      <c r="S2249" s="12"/>
      <c r="U2249" s="3"/>
      <c r="V2249" s="3"/>
    </row>
    <row r="2250" spans="1:22" x14ac:dyDescent="0.3">
      <c r="A2250" s="81"/>
      <c r="O2250" s="12"/>
      <c r="P2250" s="12"/>
      <c r="Q2250" s="12"/>
      <c r="R2250" s="12"/>
      <c r="S2250" s="12"/>
      <c r="U2250" s="3"/>
      <c r="V2250" s="3"/>
    </row>
    <row r="2251" spans="1:22" x14ac:dyDescent="0.3">
      <c r="A2251" s="81"/>
      <c r="O2251" s="12"/>
      <c r="P2251" s="12"/>
      <c r="Q2251" s="12"/>
      <c r="R2251" s="12"/>
      <c r="S2251" s="12"/>
      <c r="U2251" s="3"/>
      <c r="V2251" s="3"/>
    </row>
    <row r="2252" spans="1:22" x14ac:dyDescent="0.3">
      <c r="A2252" s="81"/>
      <c r="O2252" s="12"/>
      <c r="P2252" s="12"/>
      <c r="Q2252" s="12"/>
      <c r="R2252" s="12"/>
      <c r="S2252" s="12"/>
      <c r="U2252" s="3"/>
      <c r="V2252" s="3"/>
    </row>
    <row r="2253" spans="1:22" x14ac:dyDescent="0.3">
      <c r="A2253" s="81"/>
      <c r="O2253" s="12"/>
      <c r="P2253" s="12"/>
      <c r="Q2253" s="12"/>
      <c r="R2253" s="12"/>
      <c r="S2253" s="12"/>
      <c r="U2253" s="3"/>
      <c r="V2253" s="3"/>
    </row>
    <row r="2254" spans="1:22" x14ac:dyDescent="0.3">
      <c r="A2254" s="81"/>
      <c r="O2254" s="12"/>
      <c r="P2254" s="12"/>
      <c r="Q2254" s="12"/>
      <c r="R2254" s="12"/>
      <c r="S2254" s="12"/>
      <c r="U2254" s="3"/>
      <c r="V2254" s="3"/>
    </row>
    <row r="2255" spans="1:22" x14ac:dyDescent="0.3">
      <c r="A2255" s="81"/>
      <c r="O2255" s="12"/>
      <c r="P2255" s="12"/>
      <c r="Q2255" s="12"/>
      <c r="R2255" s="12"/>
      <c r="S2255" s="12"/>
      <c r="U2255" s="3"/>
      <c r="V2255" s="3"/>
    </row>
    <row r="2256" spans="1:22" x14ac:dyDescent="0.3">
      <c r="A2256" s="81"/>
      <c r="O2256" s="12"/>
      <c r="P2256" s="12"/>
      <c r="Q2256" s="12"/>
      <c r="R2256" s="12"/>
      <c r="S2256" s="12"/>
      <c r="U2256" s="3"/>
      <c r="V2256" s="3"/>
    </row>
    <row r="2257" spans="1:22" x14ac:dyDescent="0.3">
      <c r="A2257" s="81"/>
      <c r="O2257" s="12"/>
      <c r="P2257" s="12"/>
      <c r="Q2257" s="12"/>
      <c r="R2257" s="12"/>
      <c r="S2257" s="12"/>
      <c r="U2257" s="3"/>
      <c r="V2257" s="3"/>
    </row>
    <row r="2258" spans="1:22" x14ac:dyDescent="0.3">
      <c r="A2258" s="81"/>
      <c r="O2258" s="12"/>
      <c r="P2258" s="12"/>
      <c r="Q2258" s="12"/>
      <c r="R2258" s="12"/>
      <c r="S2258" s="12"/>
      <c r="U2258" s="3"/>
      <c r="V2258" s="3"/>
    </row>
    <row r="2259" spans="1:22" x14ac:dyDescent="0.3">
      <c r="A2259" s="81"/>
      <c r="O2259" s="12"/>
      <c r="P2259" s="12"/>
      <c r="Q2259" s="12"/>
      <c r="R2259" s="12"/>
      <c r="S2259" s="12"/>
      <c r="U2259" s="3"/>
      <c r="V2259" s="3"/>
    </row>
    <row r="2260" spans="1:22" x14ac:dyDescent="0.3">
      <c r="A2260" s="81"/>
      <c r="O2260" s="12"/>
      <c r="P2260" s="12"/>
      <c r="Q2260" s="12"/>
      <c r="R2260" s="12"/>
      <c r="S2260" s="12"/>
      <c r="U2260" s="3"/>
      <c r="V2260" s="3"/>
    </row>
    <row r="2261" spans="1:22" x14ac:dyDescent="0.3">
      <c r="A2261" s="81"/>
      <c r="O2261" s="12"/>
      <c r="P2261" s="12"/>
      <c r="Q2261" s="12"/>
      <c r="R2261" s="12"/>
      <c r="S2261" s="12"/>
      <c r="U2261" s="3"/>
      <c r="V2261" s="3"/>
    </row>
    <row r="2262" spans="1:22" x14ac:dyDescent="0.3">
      <c r="A2262" s="81"/>
      <c r="O2262" s="12"/>
      <c r="P2262" s="12"/>
      <c r="Q2262" s="12"/>
      <c r="R2262" s="12"/>
      <c r="S2262" s="12"/>
      <c r="U2262" s="3"/>
      <c r="V2262" s="3"/>
    </row>
    <row r="2263" spans="1:22" x14ac:dyDescent="0.3">
      <c r="A2263" s="81"/>
      <c r="O2263" s="12"/>
      <c r="P2263" s="12"/>
      <c r="Q2263" s="12"/>
      <c r="R2263" s="12"/>
      <c r="S2263" s="12"/>
      <c r="U2263" s="3"/>
      <c r="V2263" s="3"/>
    </row>
    <row r="2264" spans="1:22" x14ac:dyDescent="0.3">
      <c r="A2264" s="81"/>
      <c r="O2264" s="12"/>
      <c r="P2264" s="12"/>
      <c r="Q2264" s="12"/>
      <c r="R2264" s="12"/>
      <c r="S2264" s="12"/>
      <c r="U2264" s="3"/>
      <c r="V2264" s="3"/>
    </row>
    <row r="2265" spans="1:22" x14ac:dyDescent="0.3">
      <c r="A2265" s="81"/>
      <c r="O2265" s="12"/>
      <c r="P2265" s="12"/>
      <c r="Q2265" s="12"/>
      <c r="R2265" s="12"/>
      <c r="S2265" s="12"/>
      <c r="U2265" s="3"/>
      <c r="V2265" s="3"/>
    </row>
    <row r="2266" spans="1:22" x14ac:dyDescent="0.3">
      <c r="A2266" s="81"/>
      <c r="O2266" s="12"/>
      <c r="P2266" s="12"/>
      <c r="Q2266" s="12"/>
      <c r="R2266" s="12"/>
      <c r="S2266" s="12"/>
      <c r="U2266" s="3"/>
      <c r="V2266" s="3"/>
    </row>
    <row r="2267" spans="1:22" x14ac:dyDescent="0.3">
      <c r="A2267" s="81"/>
      <c r="O2267" s="12"/>
      <c r="P2267" s="12"/>
      <c r="Q2267" s="12"/>
      <c r="R2267" s="12"/>
      <c r="S2267" s="12"/>
      <c r="U2267" s="3"/>
      <c r="V2267" s="3"/>
    </row>
    <row r="2268" spans="1:22" x14ac:dyDescent="0.3">
      <c r="A2268" s="81"/>
      <c r="O2268" s="12"/>
      <c r="P2268" s="12"/>
      <c r="Q2268" s="12"/>
      <c r="R2268" s="12"/>
      <c r="S2268" s="12"/>
      <c r="U2268" s="3"/>
      <c r="V2268" s="3"/>
    </row>
    <row r="2269" spans="1:22" x14ac:dyDescent="0.3">
      <c r="A2269" s="81"/>
      <c r="O2269" s="12"/>
      <c r="P2269" s="12"/>
      <c r="Q2269" s="12"/>
      <c r="R2269" s="12"/>
      <c r="S2269" s="12"/>
      <c r="U2269" s="3"/>
      <c r="V2269" s="3"/>
    </row>
    <row r="2270" spans="1:22" x14ac:dyDescent="0.3">
      <c r="A2270" s="81"/>
      <c r="O2270" s="12"/>
      <c r="P2270" s="12"/>
      <c r="Q2270" s="12"/>
      <c r="R2270" s="12"/>
      <c r="S2270" s="12"/>
      <c r="U2270" s="3"/>
      <c r="V2270" s="3"/>
    </row>
    <row r="2271" spans="1:22" x14ac:dyDescent="0.3">
      <c r="A2271" s="81"/>
      <c r="O2271" s="12"/>
      <c r="P2271" s="12"/>
      <c r="Q2271" s="12"/>
      <c r="R2271" s="12"/>
      <c r="S2271" s="12"/>
      <c r="U2271" s="3"/>
      <c r="V2271" s="3"/>
    </row>
    <row r="2272" spans="1:22" x14ac:dyDescent="0.3">
      <c r="A2272" s="81"/>
      <c r="O2272" s="12"/>
      <c r="P2272" s="12"/>
      <c r="Q2272" s="12"/>
      <c r="R2272" s="12"/>
      <c r="S2272" s="12"/>
      <c r="U2272" s="3"/>
      <c r="V2272" s="3"/>
    </row>
    <row r="2273" spans="1:22" x14ac:dyDescent="0.3">
      <c r="A2273" s="81"/>
      <c r="O2273" s="12"/>
      <c r="P2273" s="12"/>
      <c r="Q2273" s="12"/>
      <c r="R2273" s="12"/>
      <c r="S2273" s="12"/>
      <c r="U2273" s="3"/>
      <c r="V2273" s="3"/>
    </row>
    <row r="2274" spans="1:22" x14ac:dyDescent="0.3">
      <c r="A2274" s="81"/>
      <c r="O2274" s="12"/>
      <c r="P2274" s="12"/>
      <c r="Q2274" s="12"/>
      <c r="R2274" s="12"/>
      <c r="S2274" s="12"/>
      <c r="U2274" s="3"/>
      <c r="V2274" s="3"/>
    </row>
    <row r="2275" spans="1:22" x14ac:dyDescent="0.3">
      <c r="A2275" s="81"/>
      <c r="O2275" s="12"/>
      <c r="P2275" s="12"/>
      <c r="Q2275" s="12"/>
      <c r="R2275" s="12"/>
      <c r="S2275" s="12"/>
      <c r="U2275" s="3"/>
      <c r="V2275" s="3"/>
    </row>
    <row r="2276" spans="1:22" x14ac:dyDescent="0.3">
      <c r="A2276" s="81"/>
      <c r="O2276" s="12"/>
      <c r="P2276" s="12"/>
      <c r="Q2276" s="12"/>
      <c r="R2276" s="12"/>
      <c r="S2276" s="12"/>
      <c r="U2276" s="3"/>
      <c r="V2276" s="3"/>
    </row>
    <row r="2277" spans="1:22" x14ac:dyDescent="0.3">
      <c r="A2277" s="81"/>
      <c r="O2277" s="12"/>
      <c r="P2277" s="12"/>
      <c r="Q2277" s="12"/>
      <c r="R2277" s="12"/>
      <c r="S2277" s="12"/>
      <c r="U2277" s="3"/>
      <c r="V2277" s="3"/>
    </row>
    <row r="2278" spans="1:22" x14ac:dyDescent="0.3">
      <c r="A2278" s="81"/>
      <c r="O2278" s="12"/>
      <c r="P2278" s="12"/>
      <c r="Q2278" s="12"/>
      <c r="R2278" s="12"/>
      <c r="S2278" s="12"/>
      <c r="U2278" s="3"/>
      <c r="V2278" s="3"/>
    </row>
    <row r="2279" spans="1:22" x14ac:dyDescent="0.3">
      <c r="A2279" s="81"/>
      <c r="O2279" s="12"/>
      <c r="P2279" s="12"/>
      <c r="Q2279" s="12"/>
      <c r="R2279" s="12"/>
      <c r="S2279" s="12"/>
      <c r="U2279" s="3"/>
      <c r="V2279" s="3"/>
    </row>
    <row r="2280" spans="1:22" x14ac:dyDescent="0.3">
      <c r="A2280" s="81"/>
      <c r="O2280" s="12"/>
      <c r="P2280" s="12"/>
      <c r="Q2280" s="12"/>
      <c r="R2280" s="12"/>
      <c r="S2280" s="12"/>
      <c r="U2280" s="3"/>
      <c r="V2280" s="3"/>
    </row>
    <row r="2281" spans="1:22" x14ac:dyDescent="0.3">
      <c r="A2281" s="81"/>
      <c r="O2281" s="12"/>
      <c r="P2281" s="12"/>
      <c r="Q2281" s="12"/>
      <c r="R2281" s="12"/>
      <c r="S2281" s="12"/>
      <c r="U2281" s="3"/>
      <c r="V2281" s="3"/>
    </row>
    <row r="2282" spans="1:22" x14ac:dyDescent="0.3">
      <c r="A2282" s="81"/>
      <c r="O2282" s="12"/>
      <c r="P2282" s="12"/>
      <c r="Q2282" s="12"/>
      <c r="R2282" s="12"/>
      <c r="S2282" s="12"/>
      <c r="U2282" s="3"/>
      <c r="V2282" s="3"/>
    </row>
    <row r="2283" spans="1:22" x14ac:dyDescent="0.3">
      <c r="A2283" s="81"/>
      <c r="O2283" s="12"/>
      <c r="P2283" s="12"/>
      <c r="Q2283" s="12"/>
      <c r="R2283" s="12"/>
      <c r="S2283" s="12"/>
      <c r="U2283" s="3"/>
      <c r="V2283" s="3"/>
    </row>
    <row r="2284" spans="1:22" x14ac:dyDescent="0.3">
      <c r="A2284" s="81"/>
      <c r="O2284" s="12"/>
      <c r="P2284" s="12"/>
      <c r="Q2284" s="12"/>
      <c r="R2284" s="12"/>
      <c r="S2284" s="12"/>
      <c r="U2284" s="3"/>
      <c r="V2284" s="3"/>
    </row>
    <row r="2285" spans="1:22" x14ac:dyDescent="0.3">
      <c r="A2285" s="81"/>
      <c r="O2285" s="12"/>
      <c r="P2285" s="12"/>
      <c r="Q2285" s="12"/>
      <c r="R2285" s="12"/>
      <c r="S2285" s="12"/>
      <c r="U2285" s="3"/>
      <c r="V2285" s="3"/>
    </row>
    <row r="2286" spans="1:22" x14ac:dyDescent="0.3">
      <c r="A2286" s="81"/>
      <c r="O2286" s="12"/>
      <c r="P2286" s="12"/>
      <c r="Q2286" s="12"/>
      <c r="R2286" s="12"/>
      <c r="S2286" s="12"/>
      <c r="U2286" s="3"/>
      <c r="V2286" s="3"/>
    </row>
    <row r="2287" spans="1:22" x14ac:dyDescent="0.3">
      <c r="A2287" s="81"/>
      <c r="O2287" s="12"/>
      <c r="P2287" s="12"/>
      <c r="Q2287" s="12"/>
      <c r="R2287" s="12"/>
      <c r="S2287" s="12"/>
      <c r="U2287" s="3"/>
      <c r="V2287" s="3"/>
    </row>
    <row r="2288" spans="1:22" x14ac:dyDescent="0.3">
      <c r="A2288" s="81"/>
      <c r="O2288" s="12"/>
      <c r="P2288" s="12"/>
      <c r="Q2288" s="12"/>
      <c r="R2288" s="12"/>
      <c r="S2288" s="12"/>
      <c r="U2288" s="3"/>
      <c r="V2288" s="3"/>
    </row>
    <row r="2289" spans="1:22" x14ac:dyDescent="0.3">
      <c r="A2289" s="81"/>
      <c r="O2289" s="12"/>
      <c r="P2289" s="12"/>
      <c r="Q2289" s="12"/>
      <c r="R2289" s="12"/>
      <c r="S2289" s="12"/>
      <c r="U2289" s="3"/>
      <c r="V2289" s="3"/>
    </row>
    <row r="2290" spans="1:22" x14ac:dyDescent="0.3">
      <c r="A2290" s="81"/>
      <c r="O2290" s="12"/>
      <c r="P2290" s="12"/>
      <c r="Q2290" s="12"/>
      <c r="R2290" s="12"/>
      <c r="S2290" s="12"/>
      <c r="U2290" s="3"/>
      <c r="V2290" s="3"/>
    </row>
    <row r="2291" spans="1:22" x14ac:dyDescent="0.3">
      <c r="A2291" s="81"/>
      <c r="O2291" s="12"/>
      <c r="P2291" s="12"/>
      <c r="Q2291" s="12"/>
      <c r="R2291" s="12"/>
      <c r="S2291" s="12"/>
      <c r="U2291" s="3"/>
      <c r="V2291" s="3"/>
    </row>
    <row r="2292" spans="1:22" x14ac:dyDescent="0.3">
      <c r="A2292" s="81"/>
      <c r="O2292" s="12"/>
      <c r="P2292" s="12"/>
      <c r="Q2292" s="12"/>
      <c r="R2292" s="12"/>
      <c r="S2292" s="12"/>
      <c r="U2292" s="3"/>
      <c r="V2292" s="3"/>
    </row>
    <row r="2293" spans="1:22" x14ac:dyDescent="0.3">
      <c r="A2293" s="81"/>
      <c r="O2293" s="12"/>
      <c r="P2293" s="12"/>
      <c r="Q2293" s="12"/>
      <c r="R2293" s="12"/>
      <c r="S2293" s="12"/>
      <c r="U2293" s="3"/>
      <c r="V2293" s="3"/>
    </row>
    <row r="2294" spans="1:22" x14ac:dyDescent="0.3">
      <c r="A2294" s="81"/>
      <c r="O2294" s="12"/>
      <c r="P2294" s="12"/>
      <c r="Q2294" s="12"/>
      <c r="R2294" s="12"/>
      <c r="S2294" s="12"/>
      <c r="U2294" s="3"/>
      <c r="V2294" s="3"/>
    </row>
    <row r="2295" spans="1:22" x14ac:dyDescent="0.3">
      <c r="A2295" s="81"/>
      <c r="O2295" s="12"/>
      <c r="P2295" s="12"/>
      <c r="Q2295" s="12"/>
      <c r="R2295" s="12"/>
      <c r="S2295" s="12"/>
      <c r="U2295" s="3"/>
      <c r="V2295" s="3"/>
    </row>
    <row r="2296" spans="1:22" x14ac:dyDescent="0.3">
      <c r="A2296" s="81"/>
      <c r="O2296" s="12"/>
      <c r="P2296" s="12"/>
      <c r="Q2296" s="12"/>
      <c r="R2296" s="12"/>
      <c r="S2296" s="12"/>
      <c r="U2296" s="3"/>
      <c r="V2296" s="3"/>
    </row>
    <row r="2297" spans="1:22" x14ac:dyDescent="0.3">
      <c r="A2297" s="81"/>
      <c r="O2297" s="12"/>
      <c r="P2297" s="12"/>
      <c r="Q2297" s="12"/>
      <c r="R2297" s="12"/>
      <c r="S2297" s="12"/>
      <c r="U2297" s="3"/>
      <c r="V2297" s="3"/>
    </row>
    <row r="2298" spans="1:22" x14ac:dyDescent="0.3">
      <c r="A2298" s="81"/>
      <c r="O2298" s="12"/>
      <c r="P2298" s="12"/>
      <c r="Q2298" s="12"/>
      <c r="R2298" s="12"/>
      <c r="S2298" s="12"/>
      <c r="U2298" s="3"/>
      <c r="V2298" s="3"/>
    </row>
    <row r="2299" spans="1:22" x14ac:dyDescent="0.3">
      <c r="A2299" s="81"/>
      <c r="O2299" s="12"/>
      <c r="P2299" s="12"/>
      <c r="Q2299" s="12"/>
      <c r="R2299" s="12"/>
      <c r="S2299" s="12"/>
      <c r="U2299" s="3"/>
      <c r="V2299" s="3"/>
    </row>
    <row r="2300" spans="1:22" x14ac:dyDescent="0.3">
      <c r="A2300" s="81"/>
      <c r="O2300" s="12"/>
      <c r="P2300" s="12"/>
      <c r="Q2300" s="12"/>
      <c r="R2300" s="12"/>
      <c r="S2300" s="12"/>
      <c r="U2300" s="3"/>
      <c r="V2300" s="3"/>
    </row>
    <row r="2301" spans="1:22" x14ac:dyDescent="0.3">
      <c r="A2301" s="81"/>
      <c r="O2301" s="12"/>
      <c r="P2301" s="12"/>
      <c r="Q2301" s="12"/>
      <c r="R2301" s="12"/>
      <c r="S2301" s="12"/>
      <c r="U2301" s="3"/>
      <c r="V2301" s="3"/>
    </row>
    <row r="2302" spans="1:22" x14ac:dyDescent="0.3">
      <c r="A2302" s="81"/>
      <c r="O2302" s="12"/>
      <c r="P2302" s="12"/>
      <c r="Q2302" s="12"/>
      <c r="R2302" s="12"/>
      <c r="S2302" s="12"/>
      <c r="U2302" s="3"/>
      <c r="V2302" s="3"/>
    </row>
    <row r="2303" spans="1:22" x14ac:dyDescent="0.3">
      <c r="A2303" s="81"/>
      <c r="O2303" s="12"/>
      <c r="P2303" s="12"/>
      <c r="Q2303" s="12"/>
      <c r="R2303" s="12"/>
      <c r="S2303" s="12"/>
      <c r="U2303" s="3"/>
      <c r="V2303" s="3"/>
    </row>
    <row r="2304" spans="1:22" x14ac:dyDescent="0.3">
      <c r="A2304" s="81"/>
      <c r="O2304" s="12"/>
      <c r="P2304" s="12"/>
      <c r="Q2304" s="12"/>
      <c r="R2304" s="12"/>
      <c r="S2304" s="12"/>
      <c r="U2304" s="3"/>
      <c r="V2304" s="3"/>
    </row>
    <row r="2305" spans="1:22" x14ac:dyDescent="0.3">
      <c r="A2305" s="81"/>
      <c r="O2305" s="12"/>
      <c r="P2305" s="12"/>
      <c r="Q2305" s="12"/>
      <c r="R2305" s="12"/>
      <c r="S2305" s="12"/>
      <c r="U2305" s="3"/>
      <c r="V2305" s="3"/>
    </row>
    <row r="2306" spans="1:22" x14ac:dyDescent="0.3">
      <c r="A2306" s="81"/>
      <c r="O2306" s="12"/>
      <c r="P2306" s="12"/>
      <c r="Q2306" s="12"/>
      <c r="R2306" s="12"/>
      <c r="S2306" s="12"/>
      <c r="U2306" s="3"/>
      <c r="V2306" s="3"/>
    </row>
    <row r="2307" spans="1:22" x14ac:dyDescent="0.3">
      <c r="A2307" s="81"/>
      <c r="O2307" s="12"/>
      <c r="P2307" s="12"/>
      <c r="Q2307" s="12"/>
      <c r="R2307" s="12"/>
      <c r="S2307" s="12"/>
      <c r="U2307" s="3"/>
      <c r="V2307" s="3"/>
    </row>
    <row r="2308" spans="1:22" x14ac:dyDescent="0.3">
      <c r="A2308" s="81"/>
      <c r="O2308" s="12"/>
      <c r="P2308" s="12"/>
      <c r="Q2308" s="12"/>
      <c r="R2308" s="12"/>
      <c r="S2308" s="12"/>
      <c r="U2308" s="3"/>
      <c r="V2308" s="3"/>
    </row>
    <row r="2309" spans="1:22" x14ac:dyDescent="0.3">
      <c r="A2309" s="81"/>
      <c r="O2309" s="12"/>
      <c r="P2309" s="12"/>
      <c r="Q2309" s="12"/>
      <c r="R2309" s="12"/>
      <c r="S2309" s="12"/>
      <c r="U2309" s="3"/>
      <c r="V2309" s="3"/>
    </row>
    <row r="2310" spans="1:22" x14ac:dyDescent="0.3">
      <c r="A2310" s="81"/>
      <c r="O2310" s="12"/>
      <c r="P2310" s="12"/>
      <c r="Q2310" s="12"/>
      <c r="R2310" s="12"/>
      <c r="S2310" s="12"/>
      <c r="U2310" s="3"/>
      <c r="V2310" s="3"/>
    </row>
    <row r="2311" spans="1:22" x14ac:dyDescent="0.3">
      <c r="A2311" s="81"/>
      <c r="O2311" s="12"/>
      <c r="P2311" s="12"/>
      <c r="Q2311" s="12"/>
      <c r="R2311" s="12"/>
      <c r="S2311" s="12"/>
      <c r="U2311" s="3"/>
      <c r="V2311" s="3"/>
    </row>
    <row r="2312" spans="1:22" x14ac:dyDescent="0.3">
      <c r="A2312" s="81"/>
      <c r="O2312" s="12"/>
      <c r="P2312" s="12"/>
      <c r="Q2312" s="12"/>
      <c r="R2312" s="12"/>
      <c r="S2312" s="12"/>
      <c r="U2312" s="3"/>
      <c r="V2312" s="3"/>
    </row>
    <row r="2313" spans="1:22" x14ac:dyDescent="0.3">
      <c r="A2313" s="81"/>
      <c r="O2313" s="12"/>
      <c r="P2313" s="12"/>
      <c r="Q2313" s="12"/>
      <c r="R2313" s="12"/>
      <c r="S2313" s="12"/>
      <c r="U2313" s="3"/>
      <c r="V2313" s="3"/>
    </row>
    <row r="2314" spans="1:22" x14ac:dyDescent="0.3">
      <c r="A2314" s="81"/>
      <c r="O2314" s="12"/>
      <c r="P2314" s="12"/>
      <c r="Q2314" s="12"/>
      <c r="R2314" s="12"/>
      <c r="S2314" s="12"/>
      <c r="U2314" s="3"/>
      <c r="V2314" s="3"/>
    </row>
    <row r="2315" spans="1:22" x14ac:dyDescent="0.3">
      <c r="A2315" s="81"/>
      <c r="O2315" s="12"/>
      <c r="P2315" s="12"/>
      <c r="Q2315" s="12"/>
      <c r="R2315" s="12"/>
      <c r="S2315" s="12"/>
      <c r="U2315" s="3"/>
      <c r="V2315" s="3"/>
    </row>
    <row r="2316" spans="1:22" x14ac:dyDescent="0.3">
      <c r="A2316" s="81"/>
      <c r="O2316" s="12"/>
      <c r="P2316" s="12"/>
      <c r="Q2316" s="12"/>
      <c r="R2316" s="12"/>
      <c r="S2316" s="12"/>
      <c r="U2316" s="3"/>
      <c r="V2316" s="3"/>
    </row>
    <row r="2317" spans="1:22" x14ac:dyDescent="0.3">
      <c r="A2317" s="81"/>
      <c r="O2317" s="12"/>
      <c r="P2317" s="12"/>
      <c r="Q2317" s="12"/>
      <c r="R2317" s="12"/>
      <c r="S2317" s="12"/>
      <c r="U2317" s="3"/>
      <c r="V2317" s="3"/>
    </row>
    <row r="2318" spans="1:22" x14ac:dyDescent="0.3">
      <c r="A2318" s="81"/>
      <c r="O2318" s="12"/>
      <c r="P2318" s="12"/>
      <c r="Q2318" s="12"/>
      <c r="R2318" s="12"/>
      <c r="S2318" s="12"/>
      <c r="U2318" s="3"/>
      <c r="V2318" s="3"/>
    </row>
    <row r="2319" spans="1:22" x14ac:dyDescent="0.3">
      <c r="A2319" s="81"/>
      <c r="O2319" s="12"/>
      <c r="P2319" s="12"/>
      <c r="Q2319" s="12"/>
      <c r="R2319" s="12"/>
      <c r="S2319" s="12"/>
      <c r="U2319" s="3"/>
      <c r="V2319" s="3"/>
    </row>
    <row r="2320" spans="1:22" x14ac:dyDescent="0.3">
      <c r="A2320" s="81"/>
      <c r="O2320" s="12"/>
      <c r="P2320" s="12"/>
      <c r="Q2320" s="12"/>
      <c r="R2320" s="12"/>
      <c r="S2320" s="12"/>
      <c r="U2320" s="3"/>
      <c r="V2320" s="3"/>
    </row>
    <row r="2321" spans="1:22" x14ac:dyDescent="0.3">
      <c r="A2321" s="81"/>
      <c r="O2321" s="12"/>
      <c r="P2321" s="12"/>
      <c r="Q2321" s="12"/>
      <c r="R2321" s="12"/>
      <c r="S2321" s="12"/>
      <c r="U2321" s="3"/>
      <c r="V2321" s="3"/>
    </row>
    <row r="2322" spans="1:22" x14ac:dyDescent="0.3">
      <c r="A2322" s="81"/>
      <c r="O2322" s="12"/>
      <c r="P2322" s="12"/>
      <c r="Q2322" s="12"/>
      <c r="R2322" s="12"/>
      <c r="S2322" s="12"/>
      <c r="U2322" s="3"/>
      <c r="V2322" s="3"/>
    </row>
    <row r="2323" spans="1:22" x14ac:dyDescent="0.3">
      <c r="A2323" s="81"/>
      <c r="O2323" s="12"/>
      <c r="P2323" s="12"/>
      <c r="Q2323" s="12"/>
      <c r="R2323" s="12"/>
      <c r="S2323" s="12"/>
      <c r="U2323" s="3"/>
      <c r="V2323" s="3"/>
    </row>
    <row r="2324" spans="1:22" x14ac:dyDescent="0.3">
      <c r="A2324" s="81"/>
      <c r="O2324" s="12"/>
      <c r="P2324" s="12"/>
      <c r="Q2324" s="12"/>
      <c r="R2324" s="12"/>
      <c r="S2324" s="12"/>
      <c r="U2324" s="3"/>
      <c r="V2324" s="3"/>
    </row>
    <row r="2325" spans="1:22" x14ac:dyDescent="0.3">
      <c r="A2325" s="81"/>
      <c r="O2325" s="12"/>
      <c r="P2325" s="12"/>
      <c r="Q2325" s="12"/>
      <c r="R2325" s="12"/>
      <c r="S2325" s="12"/>
      <c r="U2325" s="3"/>
      <c r="V2325" s="3"/>
    </row>
    <row r="2326" spans="1:22" x14ac:dyDescent="0.3">
      <c r="A2326" s="81"/>
      <c r="O2326" s="12"/>
      <c r="P2326" s="12"/>
      <c r="Q2326" s="12"/>
      <c r="R2326" s="12"/>
      <c r="S2326" s="12"/>
      <c r="U2326" s="3"/>
      <c r="V2326" s="3"/>
    </row>
    <row r="2327" spans="1:22" x14ac:dyDescent="0.3">
      <c r="A2327" s="81"/>
      <c r="O2327" s="12"/>
      <c r="P2327" s="12"/>
      <c r="Q2327" s="12"/>
      <c r="R2327" s="12"/>
      <c r="S2327" s="12"/>
      <c r="U2327" s="3"/>
      <c r="V2327" s="3"/>
    </row>
    <row r="2328" spans="1:22" x14ac:dyDescent="0.3">
      <c r="A2328" s="81"/>
      <c r="O2328" s="12"/>
      <c r="P2328" s="12"/>
      <c r="Q2328" s="12"/>
      <c r="R2328" s="12"/>
      <c r="S2328" s="12"/>
      <c r="U2328" s="3"/>
      <c r="V2328" s="3"/>
    </row>
    <row r="2329" spans="1:22" x14ac:dyDescent="0.3">
      <c r="A2329" s="81"/>
      <c r="O2329" s="12"/>
      <c r="P2329" s="12"/>
      <c r="Q2329" s="12"/>
      <c r="R2329" s="12"/>
      <c r="S2329" s="12"/>
      <c r="U2329" s="3"/>
      <c r="V2329" s="3"/>
    </row>
    <row r="2330" spans="1:22" x14ac:dyDescent="0.3">
      <c r="A2330" s="81"/>
      <c r="O2330" s="12"/>
      <c r="P2330" s="12"/>
      <c r="Q2330" s="12"/>
      <c r="R2330" s="12"/>
      <c r="S2330" s="12"/>
      <c r="U2330" s="3"/>
      <c r="V2330" s="3"/>
    </row>
    <row r="2331" spans="1:22" x14ac:dyDescent="0.3">
      <c r="A2331" s="81"/>
      <c r="O2331" s="12"/>
      <c r="P2331" s="12"/>
      <c r="Q2331" s="12"/>
      <c r="R2331" s="12"/>
      <c r="S2331" s="12"/>
      <c r="U2331" s="3"/>
      <c r="V2331" s="3"/>
    </row>
    <row r="2332" spans="1:22" x14ac:dyDescent="0.3">
      <c r="A2332" s="81"/>
      <c r="O2332" s="12"/>
      <c r="P2332" s="12"/>
      <c r="Q2332" s="12"/>
      <c r="R2332" s="12"/>
      <c r="S2332" s="12"/>
      <c r="U2332" s="3"/>
      <c r="V2332" s="3"/>
    </row>
    <row r="2333" spans="1:22" x14ac:dyDescent="0.3">
      <c r="A2333" s="81"/>
      <c r="O2333" s="12"/>
      <c r="P2333" s="12"/>
      <c r="Q2333" s="12"/>
      <c r="R2333" s="12"/>
      <c r="S2333" s="12"/>
      <c r="U2333" s="3"/>
      <c r="V2333" s="3"/>
    </row>
    <row r="2334" spans="1:22" x14ac:dyDescent="0.3">
      <c r="A2334" s="81"/>
      <c r="O2334" s="12"/>
      <c r="P2334" s="12"/>
      <c r="Q2334" s="12"/>
      <c r="R2334" s="12"/>
      <c r="S2334" s="12"/>
      <c r="U2334" s="3"/>
      <c r="V2334" s="3"/>
    </row>
    <row r="2335" spans="1:22" x14ac:dyDescent="0.3">
      <c r="A2335" s="81"/>
      <c r="O2335" s="12"/>
      <c r="P2335" s="12"/>
      <c r="Q2335" s="12"/>
      <c r="R2335" s="12"/>
      <c r="S2335" s="12"/>
      <c r="U2335" s="3"/>
      <c r="V2335" s="3"/>
    </row>
    <row r="2336" spans="1:22" x14ac:dyDescent="0.3">
      <c r="A2336" s="81"/>
      <c r="O2336" s="12"/>
      <c r="P2336" s="12"/>
      <c r="Q2336" s="12"/>
      <c r="R2336" s="12"/>
      <c r="S2336" s="12"/>
      <c r="U2336" s="3"/>
      <c r="V2336" s="3"/>
    </row>
    <row r="2337" spans="1:22" x14ac:dyDescent="0.3">
      <c r="A2337" s="81"/>
      <c r="O2337" s="12"/>
      <c r="P2337" s="12"/>
      <c r="Q2337" s="12"/>
      <c r="R2337" s="12"/>
      <c r="S2337" s="12"/>
      <c r="U2337" s="3"/>
      <c r="V2337" s="3"/>
    </row>
    <row r="2338" spans="1:22" x14ac:dyDescent="0.3">
      <c r="A2338" s="81"/>
      <c r="O2338" s="12"/>
      <c r="P2338" s="12"/>
      <c r="Q2338" s="12"/>
      <c r="R2338" s="12"/>
      <c r="S2338" s="12"/>
      <c r="U2338" s="3"/>
      <c r="V2338" s="3"/>
    </row>
    <row r="2339" spans="1:22" x14ac:dyDescent="0.3">
      <c r="A2339" s="81"/>
      <c r="O2339" s="12"/>
      <c r="P2339" s="12"/>
      <c r="Q2339" s="12"/>
      <c r="R2339" s="12"/>
      <c r="S2339" s="12"/>
      <c r="U2339" s="3"/>
      <c r="V2339" s="3"/>
    </row>
    <row r="2340" spans="1:22" x14ac:dyDescent="0.3">
      <c r="A2340" s="81"/>
      <c r="O2340" s="12"/>
      <c r="P2340" s="12"/>
      <c r="Q2340" s="12"/>
      <c r="R2340" s="12"/>
      <c r="S2340" s="12"/>
      <c r="U2340" s="3"/>
      <c r="V2340" s="3"/>
    </row>
    <row r="2341" spans="1:22" x14ac:dyDescent="0.3">
      <c r="A2341" s="81"/>
      <c r="O2341" s="12"/>
      <c r="P2341" s="12"/>
      <c r="Q2341" s="12"/>
      <c r="R2341" s="12"/>
      <c r="S2341" s="12"/>
      <c r="U2341" s="3"/>
      <c r="V2341" s="3"/>
    </row>
    <row r="2342" spans="1:22" x14ac:dyDescent="0.3">
      <c r="A2342" s="81"/>
      <c r="O2342" s="12"/>
      <c r="P2342" s="12"/>
      <c r="Q2342" s="12"/>
      <c r="R2342" s="12"/>
      <c r="S2342" s="12"/>
      <c r="U2342" s="3"/>
      <c r="V2342" s="3"/>
    </row>
    <row r="2343" spans="1:22" x14ac:dyDescent="0.3">
      <c r="A2343" s="81"/>
      <c r="O2343" s="12"/>
      <c r="P2343" s="12"/>
      <c r="Q2343" s="12"/>
      <c r="R2343" s="12"/>
      <c r="S2343" s="12"/>
      <c r="U2343" s="3"/>
      <c r="V2343" s="3"/>
    </row>
    <row r="2344" spans="1:22" x14ac:dyDescent="0.3">
      <c r="A2344" s="81"/>
      <c r="O2344" s="12"/>
      <c r="P2344" s="12"/>
      <c r="Q2344" s="12"/>
      <c r="R2344" s="12"/>
      <c r="S2344" s="12"/>
      <c r="U2344" s="3"/>
      <c r="V2344" s="3"/>
    </row>
    <row r="2345" spans="1:22" x14ac:dyDescent="0.3">
      <c r="A2345" s="81"/>
      <c r="O2345" s="12"/>
      <c r="P2345" s="12"/>
      <c r="Q2345" s="12"/>
      <c r="R2345" s="12"/>
      <c r="S2345" s="12"/>
      <c r="U2345" s="3"/>
      <c r="V2345" s="3"/>
    </row>
    <row r="2346" spans="1:22" x14ac:dyDescent="0.3">
      <c r="A2346" s="81"/>
      <c r="O2346" s="12"/>
      <c r="P2346" s="12"/>
      <c r="Q2346" s="12"/>
      <c r="R2346" s="12"/>
      <c r="S2346" s="12"/>
      <c r="U2346" s="3"/>
      <c r="V2346" s="3"/>
    </row>
    <row r="2347" spans="1:22" x14ac:dyDescent="0.3">
      <c r="A2347" s="81"/>
      <c r="O2347" s="12"/>
      <c r="P2347" s="12"/>
      <c r="Q2347" s="12"/>
      <c r="R2347" s="12"/>
      <c r="S2347" s="12"/>
      <c r="U2347" s="3"/>
      <c r="V2347" s="3"/>
    </row>
    <row r="2348" spans="1:22" x14ac:dyDescent="0.3">
      <c r="A2348" s="81"/>
      <c r="O2348" s="12"/>
      <c r="P2348" s="12"/>
      <c r="Q2348" s="12"/>
      <c r="R2348" s="12"/>
      <c r="S2348" s="12"/>
      <c r="U2348" s="3"/>
      <c r="V2348" s="3"/>
    </row>
    <row r="2349" spans="1:22" x14ac:dyDescent="0.3">
      <c r="A2349" s="81"/>
      <c r="O2349" s="12"/>
      <c r="P2349" s="12"/>
      <c r="Q2349" s="12"/>
      <c r="R2349" s="12"/>
      <c r="S2349" s="12"/>
      <c r="U2349" s="3"/>
      <c r="V2349" s="3"/>
    </row>
    <row r="2350" spans="1:22" x14ac:dyDescent="0.3">
      <c r="A2350" s="81"/>
      <c r="O2350" s="12"/>
      <c r="P2350" s="12"/>
      <c r="Q2350" s="12"/>
      <c r="R2350" s="12"/>
      <c r="S2350" s="12"/>
      <c r="U2350" s="3"/>
      <c r="V2350" s="3"/>
    </row>
    <row r="2351" spans="1:22" x14ac:dyDescent="0.3">
      <c r="A2351" s="81"/>
      <c r="O2351" s="12"/>
      <c r="P2351" s="12"/>
      <c r="Q2351" s="12"/>
      <c r="R2351" s="12"/>
      <c r="S2351" s="12"/>
      <c r="U2351" s="3"/>
      <c r="V2351" s="3"/>
    </row>
    <row r="2352" spans="1:22" x14ac:dyDescent="0.3">
      <c r="A2352" s="81"/>
      <c r="O2352" s="12"/>
      <c r="P2352" s="12"/>
      <c r="Q2352" s="12"/>
      <c r="R2352" s="12"/>
      <c r="S2352" s="12"/>
      <c r="U2352" s="3"/>
      <c r="V2352" s="3"/>
    </row>
    <row r="2353" spans="1:22" x14ac:dyDescent="0.3">
      <c r="A2353" s="81"/>
      <c r="O2353" s="12"/>
      <c r="P2353" s="12"/>
      <c r="Q2353" s="12"/>
      <c r="R2353" s="12"/>
      <c r="S2353" s="12"/>
      <c r="U2353" s="3"/>
      <c r="V2353" s="3"/>
    </row>
    <row r="2354" spans="1:22" x14ac:dyDescent="0.3">
      <c r="A2354" s="81"/>
      <c r="O2354" s="12"/>
      <c r="P2354" s="12"/>
      <c r="Q2354" s="12"/>
      <c r="R2354" s="12"/>
      <c r="S2354" s="12"/>
      <c r="U2354" s="3"/>
      <c r="V2354" s="3"/>
    </row>
    <row r="2355" spans="1:22" x14ac:dyDescent="0.3">
      <c r="A2355" s="81"/>
      <c r="O2355" s="12"/>
      <c r="P2355" s="12"/>
      <c r="Q2355" s="12"/>
      <c r="R2355" s="12"/>
      <c r="S2355" s="12"/>
      <c r="U2355" s="3"/>
      <c r="V2355" s="3"/>
    </row>
    <row r="2356" spans="1:22" x14ac:dyDescent="0.3">
      <c r="A2356" s="81"/>
      <c r="O2356" s="12"/>
      <c r="P2356" s="12"/>
      <c r="Q2356" s="12"/>
      <c r="R2356" s="12"/>
      <c r="S2356" s="12"/>
      <c r="U2356" s="3"/>
      <c r="V2356" s="3"/>
    </row>
    <row r="2357" spans="1:22" x14ac:dyDescent="0.3">
      <c r="A2357" s="81"/>
      <c r="O2357" s="12"/>
      <c r="P2357" s="12"/>
      <c r="Q2357" s="12"/>
      <c r="R2357" s="12"/>
      <c r="S2357" s="12"/>
      <c r="U2357" s="3"/>
      <c r="V2357" s="3"/>
    </row>
    <row r="2358" spans="1:22" x14ac:dyDescent="0.3">
      <c r="A2358" s="81"/>
      <c r="O2358" s="12"/>
      <c r="P2358" s="12"/>
      <c r="Q2358" s="12"/>
      <c r="R2358" s="12"/>
      <c r="S2358" s="12"/>
      <c r="U2358" s="3"/>
      <c r="V2358" s="3"/>
    </row>
    <row r="2359" spans="1:22" x14ac:dyDescent="0.3">
      <c r="A2359" s="81"/>
      <c r="O2359" s="12"/>
      <c r="P2359" s="12"/>
      <c r="Q2359" s="12"/>
      <c r="R2359" s="12"/>
      <c r="S2359" s="12"/>
      <c r="U2359" s="3"/>
      <c r="V2359" s="3"/>
    </row>
    <row r="2360" spans="1:22" x14ac:dyDescent="0.3">
      <c r="A2360" s="81"/>
      <c r="O2360" s="12"/>
      <c r="P2360" s="12"/>
      <c r="Q2360" s="12"/>
      <c r="R2360" s="12"/>
      <c r="S2360" s="12"/>
      <c r="U2360" s="3"/>
      <c r="V2360" s="3"/>
    </row>
    <row r="2361" spans="1:22" x14ac:dyDescent="0.3">
      <c r="A2361" s="81"/>
      <c r="O2361" s="12"/>
      <c r="P2361" s="12"/>
      <c r="Q2361" s="12"/>
      <c r="R2361" s="12"/>
      <c r="S2361" s="12"/>
      <c r="U2361" s="3"/>
      <c r="V2361" s="3"/>
    </row>
    <row r="2362" spans="1:22" x14ac:dyDescent="0.3">
      <c r="A2362" s="81"/>
      <c r="O2362" s="12"/>
      <c r="P2362" s="12"/>
      <c r="Q2362" s="12"/>
      <c r="R2362" s="12"/>
      <c r="S2362" s="12"/>
      <c r="U2362" s="3"/>
      <c r="V2362" s="3"/>
    </row>
    <row r="2363" spans="1:22" x14ac:dyDescent="0.3">
      <c r="A2363" s="81"/>
      <c r="O2363" s="12"/>
      <c r="P2363" s="12"/>
      <c r="Q2363" s="12"/>
      <c r="R2363" s="12"/>
      <c r="S2363" s="12"/>
      <c r="U2363" s="3"/>
      <c r="V2363" s="3"/>
    </row>
    <row r="2364" spans="1:22" x14ac:dyDescent="0.3">
      <c r="A2364" s="81"/>
      <c r="O2364" s="12"/>
      <c r="P2364" s="12"/>
      <c r="Q2364" s="12"/>
      <c r="R2364" s="12"/>
      <c r="S2364" s="12"/>
      <c r="U2364" s="3"/>
      <c r="V2364" s="3"/>
    </row>
    <row r="2365" spans="1:22" x14ac:dyDescent="0.3">
      <c r="A2365" s="81"/>
      <c r="O2365" s="12"/>
      <c r="P2365" s="12"/>
      <c r="Q2365" s="12"/>
      <c r="R2365" s="12"/>
      <c r="S2365" s="12"/>
      <c r="U2365" s="3"/>
      <c r="V2365" s="3"/>
    </row>
    <row r="2366" spans="1:22" x14ac:dyDescent="0.3">
      <c r="A2366" s="81"/>
      <c r="O2366" s="12"/>
      <c r="P2366" s="12"/>
      <c r="Q2366" s="12"/>
      <c r="R2366" s="12"/>
      <c r="S2366" s="12"/>
      <c r="U2366" s="3"/>
      <c r="V2366" s="3"/>
    </row>
    <row r="2367" spans="1:22" x14ac:dyDescent="0.3">
      <c r="A2367" s="81"/>
      <c r="O2367" s="12"/>
      <c r="P2367" s="12"/>
      <c r="Q2367" s="12"/>
      <c r="R2367" s="12"/>
      <c r="S2367" s="12"/>
      <c r="U2367" s="3"/>
      <c r="V2367" s="3"/>
    </row>
    <row r="2368" spans="1:22" x14ac:dyDescent="0.3">
      <c r="A2368" s="81"/>
      <c r="O2368" s="12"/>
      <c r="P2368" s="12"/>
      <c r="Q2368" s="12"/>
      <c r="R2368" s="12"/>
      <c r="S2368" s="12"/>
      <c r="U2368" s="3"/>
      <c r="V2368" s="3"/>
    </row>
    <row r="2369" spans="1:22" x14ac:dyDescent="0.3">
      <c r="A2369" s="81"/>
      <c r="O2369" s="12"/>
      <c r="P2369" s="12"/>
      <c r="Q2369" s="12"/>
      <c r="R2369" s="12"/>
      <c r="S2369" s="12"/>
      <c r="U2369" s="3"/>
      <c r="V2369" s="3"/>
    </row>
    <row r="2370" spans="1:22" x14ac:dyDescent="0.3">
      <c r="A2370" s="81"/>
      <c r="O2370" s="12"/>
      <c r="P2370" s="12"/>
      <c r="Q2370" s="12"/>
      <c r="R2370" s="12"/>
      <c r="S2370" s="12"/>
      <c r="U2370" s="3"/>
      <c r="V2370" s="3"/>
    </row>
    <row r="2371" spans="1:22" x14ac:dyDescent="0.3">
      <c r="A2371" s="81"/>
      <c r="O2371" s="12"/>
      <c r="P2371" s="12"/>
      <c r="Q2371" s="12"/>
      <c r="R2371" s="12"/>
      <c r="S2371" s="12"/>
      <c r="U2371" s="3"/>
      <c r="V2371" s="3"/>
    </row>
    <row r="2372" spans="1:22" x14ac:dyDescent="0.3">
      <c r="A2372" s="81"/>
      <c r="O2372" s="12"/>
      <c r="P2372" s="12"/>
      <c r="Q2372" s="12"/>
      <c r="R2372" s="12"/>
      <c r="S2372" s="12"/>
      <c r="U2372" s="3"/>
      <c r="V2372" s="3"/>
    </row>
    <row r="2373" spans="1:22" x14ac:dyDescent="0.3">
      <c r="A2373" s="81"/>
      <c r="O2373" s="12"/>
      <c r="P2373" s="12"/>
      <c r="Q2373" s="12"/>
      <c r="R2373" s="12"/>
      <c r="S2373" s="12"/>
      <c r="U2373" s="3"/>
      <c r="V2373" s="3"/>
    </row>
    <row r="2374" spans="1:22" x14ac:dyDescent="0.3">
      <c r="A2374" s="81"/>
      <c r="O2374" s="12"/>
      <c r="P2374" s="12"/>
      <c r="Q2374" s="12"/>
      <c r="R2374" s="12"/>
      <c r="S2374" s="12"/>
      <c r="U2374" s="3"/>
      <c r="V2374" s="3"/>
    </row>
    <row r="2375" spans="1:22" x14ac:dyDescent="0.3">
      <c r="A2375" s="81"/>
      <c r="O2375" s="12"/>
      <c r="P2375" s="12"/>
      <c r="Q2375" s="12"/>
      <c r="R2375" s="12"/>
      <c r="S2375" s="12"/>
      <c r="U2375" s="3"/>
      <c r="V2375" s="3"/>
    </row>
    <row r="2376" spans="1:22" x14ac:dyDescent="0.3">
      <c r="A2376" s="81"/>
      <c r="O2376" s="12"/>
      <c r="P2376" s="12"/>
      <c r="Q2376" s="12"/>
      <c r="R2376" s="12"/>
      <c r="S2376" s="12"/>
      <c r="U2376" s="3"/>
      <c r="V2376" s="3"/>
    </row>
    <row r="2377" spans="1:22" x14ac:dyDescent="0.3">
      <c r="A2377" s="81"/>
      <c r="O2377" s="12"/>
      <c r="P2377" s="12"/>
      <c r="Q2377" s="12"/>
      <c r="R2377" s="12"/>
      <c r="S2377" s="12"/>
      <c r="U2377" s="3"/>
      <c r="V2377" s="3"/>
    </row>
    <row r="2378" spans="1:22" x14ac:dyDescent="0.3">
      <c r="A2378" s="81"/>
      <c r="O2378" s="12"/>
      <c r="P2378" s="12"/>
      <c r="Q2378" s="12"/>
      <c r="R2378" s="12"/>
      <c r="S2378" s="12"/>
      <c r="U2378" s="3"/>
      <c r="V2378" s="3"/>
    </row>
    <row r="2379" spans="1:22" x14ac:dyDescent="0.3">
      <c r="A2379" s="81"/>
      <c r="O2379" s="12"/>
      <c r="P2379" s="12"/>
      <c r="Q2379" s="12"/>
      <c r="R2379" s="12"/>
      <c r="S2379" s="12"/>
      <c r="U2379" s="3"/>
      <c r="V2379" s="3"/>
    </row>
    <row r="2380" spans="1:22" x14ac:dyDescent="0.3">
      <c r="A2380" s="81"/>
      <c r="O2380" s="12"/>
      <c r="P2380" s="12"/>
      <c r="Q2380" s="12"/>
      <c r="R2380" s="12"/>
      <c r="S2380" s="12"/>
      <c r="U2380" s="3"/>
      <c r="V2380" s="3"/>
    </row>
    <row r="2381" spans="1:22" x14ac:dyDescent="0.3">
      <c r="A2381" s="81"/>
      <c r="O2381" s="12"/>
      <c r="P2381" s="12"/>
      <c r="Q2381" s="12"/>
      <c r="R2381" s="12"/>
      <c r="S2381" s="12"/>
      <c r="U2381" s="3"/>
      <c r="V2381" s="3"/>
    </row>
    <row r="2382" spans="1:22" x14ac:dyDescent="0.3">
      <c r="A2382" s="81"/>
      <c r="O2382" s="12"/>
      <c r="P2382" s="12"/>
      <c r="Q2382" s="12"/>
      <c r="R2382" s="12"/>
      <c r="S2382" s="12"/>
      <c r="U2382" s="3"/>
      <c r="V2382" s="3"/>
    </row>
    <row r="2383" spans="1:22" x14ac:dyDescent="0.3">
      <c r="A2383" s="81"/>
      <c r="O2383" s="12"/>
      <c r="P2383" s="12"/>
      <c r="Q2383" s="12"/>
      <c r="R2383" s="12"/>
      <c r="S2383" s="12"/>
      <c r="U2383" s="3"/>
      <c r="V2383" s="3"/>
    </row>
    <row r="2384" spans="1:22" x14ac:dyDescent="0.3">
      <c r="A2384" s="81"/>
      <c r="O2384" s="12"/>
      <c r="P2384" s="12"/>
      <c r="Q2384" s="12"/>
      <c r="R2384" s="12"/>
      <c r="S2384" s="12"/>
      <c r="U2384" s="3"/>
      <c r="V2384" s="3"/>
    </row>
    <row r="2385" spans="1:22" x14ac:dyDescent="0.3">
      <c r="A2385" s="81"/>
      <c r="O2385" s="12"/>
      <c r="P2385" s="12"/>
      <c r="Q2385" s="12"/>
      <c r="R2385" s="12"/>
      <c r="S2385" s="12"/>
      <c r="U2385" s="3"/>
      <c r="V2385" s="3"/>
    </row>
    <row r="2386" spans="1:22" x14ac:dyDescent="0.3">
      <c r="A2386" s="81"/>
      <c r="O2386" s="12"/>
      <c r="P2386" s="12"/>
      <c r="Q2386" s="12"/>
      <c r="R2386" s="12"/>
      <c r="S2386" s="12"/>
      <c r="U2386" s="3"/>
      <c r="V2386" s="3"/>
    </row>
    <row r="2387" spans="1:22" x14ac:dyDescent="0.3">
      <c r="A2387" s="81"/>
      <c r="O2387" s="12"/>
      <c r="P2387" s="12"/>
      <c r="Q2387" s="12"/>
      <c r="R2387" s="12"/>
      <c r="S2387" s="12"/>
      <c r="U2387" s="3"/>
      <c r="V2387" s="3"/>
    </row>
    <row r="2388" spans="1:22" x14ac:dyDescent="0.3">
      <c r="A2388" s="81"/>
      <c r="O2388" s="12"/>
      <c r="P2388" s="12"/>
      <c r="Q2388" s="12"/>
      <c r="R2388" s="12"/>
      <c r="S2388" s="12"/>
      <c r="U2388" s="3"/>
      <c r="V2388" s="3"/>
    </row>
    <row r="2389" spans="1:22" x14ac:dyDescent="0.3">
      <c r="A2389" s="81"/>
      <c r="O2389" s="12"/>
      <c r="P2389" s="12"/>
      <c r="Q2389" s="12"/>
      <c r="R2389" s="12"/>
      <c r="S2389" s="12"/>
      <c r="U2389" s="3"/>
      <c r="V2389" s="3"/>
    </row>
    <row r="2390" spans="1:22" x14ac:dyDescent="0.3">
      <c r="A2390" s="81"/>
      <c r="O2390" s="12"/>
      <c r="P2390" s="12"/>
      <c r="Q2390" s="12"/>
      <c r="R2390" s="12"/>
      <c r="S2390" s="12"/>
      <c r="U2390" s="3"/>
      <c r="V2390" s="3"/>
    </row>
    <row r="2391" spans="1:22" x14ac:dyDescent="0.3">
      <c r="A2391" s="81"/>
      <c r="O2391" s="12"/>
      <c r="P2391" s="12"/>
      <c r="Q2391" s="12"/>
      <c r="R2391" s="12"/>
      <c r="S2391" s="12"/>
      <c r="U2391" s="3"/>
      <c r="V2391" s="3"/>
    </row>
    <row r="2392" spans="1:22" x14ac:dyDescent="0.3">
      <c r="A2392" s="81"/>
      <c r="O2392" s="12"/>
      <c r="P2392" s="12"/>
      <c r="Q2392" s="12"/>
      <c r="R2392" s="12"/>
      <c r="S2392" s="12"/>
      <c r="U2392" s="3"/>
      <c r="V2392" s="3"/>
    </row>
    <row r="2393" spans="1:22" x14ac:dyDescent="0.3">
      <c r="A2393" s="81"/>
      <c r="O2393" s="12"/>
      <c r="P2393" s="12"/>
      <c r="Q2393" s="12"/>
      <c r="R2393" s="12"/>
      <c r="S2393" s="12"/>
      <c r="U2393" s="3"/>
      <c r="V2393" s="3"/>
    </row>
    <row r="2394" spans="1:22" x14ac:dyDescent="0.3">
      <c r="A2394" s="81"/>
      <c r="O2394" s="12"/>
      <c r="P2394" s="12"/>
      <c r="Q2394" s="12"/>
      <c r="R2394" s="12"/>
      <c r="S2394" s="12"/>
      <c r="U2394" s="3"/>
      <c r="V2394" s="3"/>
    </row>
    <row r="2395" spans="1:22" x14ac:dyDescent="0.3">
      <c r="A2395" s="81"/>
      <c r="O2395" s="12"/>
      <c r="P2395" s="12"/>
      <c r="Q2395" s="12"/>
      <c r="R2395" s="12"/>
      <c r="S2395" s="12"/>
      <c r="U2395" s="3"/>
      <c r="V2395" s="3"/>
    </row>
    <row r="2396" spans="1:22" x14ac:dyDescent="0.3">
      <c r="A2396" s="81"/>
      <c r="O2396" s="12"/>
      <c r="P2396" s="12"/>
      <c r="Q2396" s="12"/>
      <c r="R2396" s="12"/>
      <c r="S2396" s="12"/>
      <c r="U2396" s="3"/>
      <c r="V2396" s="3"/>
    </row>
    <row r="2397" spans="1:22" x14ac:dyDescent="0.3">
      <c r="A2397" s="81"/>
      <c r="O2397" s="12"/>
      <c r="P2397" s="12"/>
      <c r="Q2397" s="12"/>
      <c r="R2397" s="12"/>
      <c r="S2397" s="12"/>
      <c r="U2397" s="3"/>
      <c r="V2397" s="3"/>
    </row>
    <row r="2398" spans="1:22" x14ac:dyDescent="0.3">
      <c r="A2398" s="81"/>
      <c r="O2398" s="12"/>
      <c r="P2398" s="12"/>
      <c r="Q2398" s="12"/>
      <c r="R2398" s="12"/>
      <c r="S2398" s="12"/>
      <c r="U2398" s="3"/>
      <c r="V2398" s="3"/>
    </row>
    <row r="2399" spans="1:22" x14ac:dyDescent="0.3">
      <c r="A2399" s="81"/>
      <c r="O2399" s="12"/>
      <c r="P2399" s="12"/>
      <c r="Q2399" s="12"/>
      <c r="R2399" s="12"/>
      <c r="S2399" s="12"/>
      <c r="U2399" s="3"/>
      <c r="V2399" s="3"/>
    </row>
    <row r="2400" spans="1:22" x14ac:dyDescent="0.3">
      <c r="A2400" s="81"/>
      <c r="O2400" s="12"/>
      <c r="P2400" s="12"/>
      <c r="Q2400" s="12"/>
      <c r="R2400" s="12"/>
      <c r="S2400" s="12"/>
      <c r="U2400" s="3"/>
      <c r="V2400" s="3"/>
    </row>
    <row r="2401" spans="1:22" x14ac:dyDescent="0.3">
      <c r="A2401" s="81"/>
      <c r="O2401" s="12"/>
      <c r="P2401" s="12"/>
      <c r="Q2401" s="12"/>
      <c r="R2401" s="12"/>
      <c r="S2401" s="12"/>
      <c r="U2401" s="3"/>
      <c r="V2401" s="3"/>
    </row>
    <row r="2402" spans="1:22" x14ac:dyDescent="0.3">
      <c r="A2402" s="81"/>
      <c r="O2402" s="12"/>
      <c r="P2402" s="12"/>
      <c r="Q2402" s="12"/>
      <c r="R2402" s="12"/>
      <c r="S2402" s="12"/>
      <c r="U2402" s="3"/>
      <c r="V2402" s="3"/>
    </row>
    <row r="2403" spans="1:22" x14ac:dyDescent="0.3">
      <c r="A2403" s="81"/>
      <c r="O2403" s="12"/>
      <c r="P2403" s="12"/>
      <c r="Q2403" s="12"/>
      <c r="R2403" s="12"/>
      <c r="S2403" s="12"/>
      <c r="U2403" s="3"/>
      <c r="V2403" s="3"/>
    </row>
    <row r="2404" spans="1:22" x14ac:dyDescent="0.3">
      <c r="A2404" s="81"/>
      <c r="O2404" s="12"/>
      <c r="P2404" s="12"/>
      <c r="Q2404" s="12"/>
      <c r="R2404" s="12"/>
      <c r="S2404" s="12"/>
      <c r="U2404" s="3"/>
      <c r="V2404" s="3"/>
    </row>
    <row r="2405" spans="1:22" x14ac:dyDescent="0.3">
      <c r="A2405" s="81"/>
      <c r="O2405" s="12"/>
      <c r="P2405" s="12"/>
      <c r="Q2405" s="12"/>
      <c r="R2405" s="12"/>
      <c r="S2405" s="12"/>
      <c r="U2405" s="3"/>
      <c r="V2405" s="3"/>
    </row>
    <row r="2406" spans="1:22" x14ac:dyDescent="0.3">
      <c r="A2406" s="81"/>
      <c r="O2406" s="12"/>
      <c r="P2406" s="12"/>
      <c r="Q2406" s="12"/>
      <c r="R2406" s="12"/>
      <c r="S2406" s="12"/>
      <c r="U2406" s="3"/>
      <c r="V2406" s="3"/>
    </row>
    <row r="2407" spans="1:22" x14ac:dyDescent="0.3">
      <c r="A2407" s="81"/>
      <c r="O2407" s="12"/>
      <c r="P2407" s="12"/>
      <c r="Q2407" s="12"/>
      <c r="R2407" s="12"/>
      <c r="S2407" s="12"/>
      <c r="U2407" s="3"/>
      <c r="V2407" s="3"/>
    </row>
    <row r="2408" spans="1:22" x14ac:dyDescent="0.3">
      <c r="A2408" s="81"/>
      <c r="O2408" s="12"/>
      <c r="P2408" s="12"/>
      <c r="Q2408" s="12"/>
      <c r="R2408" s="12"/>
      <c r="S2408" s="12"/>
      <c r="U2408" s="3"/>
      <c r="V2408" s="3"/>
    </row>
    <row r="2409" spans="1:22" x14ac:dyDescent="0.3">
      <c r="A2409" s="81"/>
      <c r="O2409" s="12"/>
      <c r="P2409" s="12"/>
      <c r="Q2409" s="12"/>
      <c r="R2409" s="12"/>
      <c r="S2409" s="12"/>
      <c r="U2409" s="3"/>
      <c r="V2409" s="3"/>
    </row>
    <row r="2410" spans="1:22" x14ac:dyDescent="0.3">
      <c r="A2410" s="81"/>
      <c r="O2410" s="12"/>
      <c r="P2410" s="12"/>
      <c r="Q2410" s="12"/>
      <c r="R2410" s="12"/>
      <c r="S2410" s="12"/>
      <c r="U2410" s="3"/>
      <c r="V2410" s="3"/>
    </row>
    <row r="2411" spans="1:22" x14ac:dyDescent="0.3">
      <c r="A2411" s="81"/>
      <c r="O2411" s="12"/>
      <c r="P2411" s="12"/>
      <c r="Q2411" s="12"/>
      <c r="R2411" s="12"/>
      <c r="S2411" s="12"/>
      <c r="U2411" s="3"/>
      <c r="V2411" s="3"/>
    </row>
    <row r="2412" spans="1:22" x14ac:dyDescent="0.3">
      <c r="A2412" s="81"/>
      <c r="O2412" s="12"/>
      <c r="P2412" s="12"/>
      <c r="Q2412" s="12"/>
      <c r="R2412" s="12"/>
      <c r="S2412" s="12"/>
      <c r="U2412" s="3"/>
      <c r="V2412" s="3"/>
    </row>
    <row r="2413" spans="1:22" x14ac:dyDescent="0.3">
      <c r="A2413" s="81"/>
      <c r="O2413" s="12"/>
      <c r="P2413" s="12"/>
      <c r="Q2413" s="12"/>
      <c r="R2413" s="12"/>
      <c r="S2413" s="12"/>
      <c r="U2413" s="3"/>
      <c r="V2413" s="3"/>
    </row>
    <row r="2414" spans="1:22" x14ac:dyDescent="0.3">
      <c r="A2414" s="81"/>
      <c r="O2414" s="12"/>
      <c r="P2414" s="12"/>
      <c r="Q2414" s="12"/>
      <c r="R2414" s="12"/>
      <c r="S2414" s="12"/>
      <c r="U2414" s="3"/>
      <c r="V2414" s="3"/>
    </row>
    <row r="2415" spans="1:22" x14ac:dyDescent="0.3">
      <c r="A2415" s="81"/>
      <c r="O2415" s="12"/>
      <c r="P2415" s="12"/>
      <c r="Q2415" s="12"/>
      <c r="R2415" s="12"/>
      <c r="S2415" s="12"/>
      <c r="U2415" s="3"/>
      <c r="V2415" s="3"/>
    </row>
    <row r="2416" spans="1:22" x14ac:dyDescent="0.3">
      <c r="A2416" s="81"/>
      <c r="O2416" s="12"/>
      <c r="P2416" s="12"/>
      <c r="Q2416" s="12"/>
      <c r="R2416" s="12"/>
      <c r="S2416" s="12"/>
      <c r="U2416" s="3"/>
      <c r="V2416" s="3"/>
    </row>
    <row r="2417" spans="1:22" x14ac:dyDescent="0.3">
      <c r="A2417" s="81"/>
      <c r="O2417" s="12"/>
      <c r="P2417" s="12"/>
      <c r="Q2417" s="12"/>
      <c r="R2417" s="12"/>
      <c r="S2417" s="12"/>
      <c r="U2417" s="3"/>
      <c r="V2417" s="3"/>
    </row>
    <row r="2418" spans="1:22" x14ac:dyDescent="0.3">
      <c r="A2418" s="81"/>
      <c r="O2418" s="12"/>
      <c r="P2418" s="12"/>
      <c r="Q2418" s="12"/>
      <c r="R2418" s="12"/>
      <c r="S2418" s="12"/>
      <c r="U2418" s="3"/>
      <c r="V2418" s="3"/>
    </row>
    <row r="2419" spans="1:22" x14ac:dyDescent="0.3">
      <c r="A2419" s="81"/>
      <c r="O2419" s="12"/>
      <c r="P2419" s="12"/>
      <c r="Q2419" s="12"/>
      <c r="R2419" s="12"/>
      <c r="S2419" s="12"/>
      <c r="U2419" s="3"/>
      <c r="V2419" s="3"/>
    </row>
    <row r="2420" spans="1:22" x14ac:dyDescent="0.3">
      <c r="A2420" s="81"/>
      <c r="O2420" s="12"/>
      <c r="P2420" s="12"/>
      <c r="Q2420" s="12"/>
      <c r="R2420" s="12"/>
      <c r="S2420" s="12"/>
      <c r="U2420" s="3"/>
      <c r="V2420" s="3"/>
    </row>
    <row r="2421" spans="1:22" x14ac:dyDescent="0.3">
      <c r="A2421" s="81"/>
      <c r="O2421" s="12"/>
      <c r="P2421" s="12"/>
      <c r="Q2421" s="12"/>
      <c r="R2421" s="12"/>
      <c r="S2421" s="12"/>
      <c r="U2421" s="3"/>
      <c r="V2421" s="3"/>
    </row>
    <row r="2422" spans="1:22" x14ac:dyDescent="0.3">
      <c r="A2422" s="81"/>
      <c r="O2422" s="12"/>
      <c r="P2422" s="12"/>
      <c r="Q2422" s="12"/>
      <c r="R2422" s="12"/>
      <c r="S2422" s="12"/>
      <c r="U2422" s="3"/>
      <c r="V2422" s="3"/>
    </row>
    <row r="2423" spans="1:22" x14ac:dyDescent="0.3">
      <c r="A2423" s="81"/>
      <c r="O2423" s="12"/>
      <c r="P2423" s="12"/>
      <c r="Q2423" s="12"/>
      <c r="R2423" s="12"/>
      <c r="S2423" s="12"/>
      <c r="U2423" s="3"/>
      <c r="V2423" s="3"/>
    </row>
    <row r="2424" spans="1:22" x14ac:dyDescent="0.3">
      <c r="A2424" s="81"/>
      <c r="O2424" s="12"/>
      <c r="P2424" s="12"/>
      <c r="Q2424" s="12"/>
      <c r="R2424" s="12"/>
      <c r="S2424" s="12"/>
      <c r="U2424" s="3"/>
      <c r="V2424" s="3"/>
    </row>
    <row r="2425" spans="1:22" x14ac:dyDescent="0.3">
      <c r="A2425" s="81"/>
      <c r="O2425" s="12"/>
      <c r="P2425" s="12"/>
      <c r="Q2425" s="12"/>
      <c r="R2425" s="12"/>
      <c r="S2425" s="12"/>
      <c r="U2425" s="3"/>
      <c r="V2425" s="3"/>
    </row>
    <row r="2426" spans="1:22" x14ac:dyDescent="0.3">
      <c r="A2426" s="81"/>
      <c r="O2426" s="12"/>
      <c r="P2426" s="12"/>
      <c r="Q2426" s="12"/>
      <c r="R2426" s="12"/>
      <c r="S2426" s="12"/>
      <c r="U2426" s="3"/>
      <c r="V2426" s="3"/>
    </row>
    <row r="2427" spans="1:22" x14ac:dyDescent="0.3">
      <c r="A2427" s="81"/>
      <c r="O2427" s="12"/>
      <c r="P2427" s="12"/>
      <c r="Q2427" s="12"/>
      <c r="R2427" s="12"/>
      <c r="S2427" s="12"/>
      <c r="U2427" s="3"/>
      <c r="V2427" s="3"/>
    </row>
    <row r="2428" spans="1:22" x14ac:dyDescent="0.3">
      <c r="A2428" s="81"/>
      <c r="O2428" s="12"/>
      <c r="P2428" s="12"/>
      <c r="Q2428" s="12"/>
      <c r="R2428" s="12"/>
      <c r="S2428" s="12"/>
      <c r="U2428" s="3"/>
      <c r="V2428" s="3"/>
    </row>
    <row r="2429" spans="1:22" x14ac:dyDescent="0.3">
      <c r="A2429" s="81"/>
      <c r="O2429" s="12"/>
      <c r="P2429" s="12"/>
      <c r="Q2429" s="12"/>
      <c r="R2429" s="12"/>
      <c r="S2429" s="12"/>
      <c r="U2429" s="3"/>
      <c r="V2429" s="3"/>
    </row>
    <row r="2430" spans="1:22" x14ac:dyDescent="0.3">
      <c r="A2430" s="81"/>
      <c r="O2430" s="12"/>
      <c r="P2430" s="12"/>
      <c r="Q2430" s="12"/>
      <c r="R2430" s="12"/>
      <c r="S2430" s="12"/>
      <c r="U2430" s="3"/>
      <c r="V2430" s="3"/>
    </row>
    <row r="2431" spans="1:22" x14ac:dyDescent="0.3">
      <c r="A2431" s="81"/>
      <c r="O2431" s="12"/>
      <c r="P2431" s="12"/>
      <c r="Q2431" s="12"/>
      <c r="R2431" s="12"/>
      <c r="S2431" s="12"/>
      <c r="U2431" s="3"/>
      <c r="V2431" s="3"/>
    </row>
    <row r="2432" spans="1:22" x14ac:dyDescent="0.3">
      <c r="A2432" s="81"/>
      <c r="O2432" s="12"/>
      <c r="P2432" s="12"/>
      <c r="Q2432" s="12"/>
      <c r="R2432" s="12"/>
      <c r="S2432" s="12"/>
      <c r="U2432" s="3"/>
      <c r="V2432" s="3"/>
    </row>
    <row r="2433" spans="1:22" x14ac:dyDescent="0.3">
      <c r="A2433" s="81"/>
      <c r="O2433" s="12"/>
      <c r="P2433" s="12"/>
      <c r="Q2433" s="12"/>
      <c r="R2433" s="12"/>
      <c r="S2433" s="12"/>
      <c r="U2433" s="3"/>
      <c r="V2433" s="3"/>
    </row>
    <row r="2434" spans="1:22" x14ac:dyDescent="0.3">
      <c r="A2434" s="81"/>
      <c r="O2434" s="12"/>
      <c r="P2434" s="12"/>
      <c r="Q2434" s="12"/>
      <c r="R2434" s="12"/>
      <c r="S2434" s="12"/>
      <c r="U2434" s="3"/>
      <c r="V2434" s="3"/>
    </row>
    <row r="2435" spans="1:22" x14ac:dyDescent="0.3">
      <c r="A2435" s="81"/>
      <c r="O2435" s="12"/>
      <c r="P2435" s="12"/>
      <c r="Q2435" s="12"/>
      <c r="R2435" s="12"/>
      <c r="S2435" s="12"/>
      <c r="U2435" s="3"/>
      <c r="V2435" s="3"/>
    </row>
    <row r="2436" spans="1:22" x14ac:dyDescent="0.3">
      <c r="A2436" s="81"/>
      <c r="O2436" s="12"/>
      <c r="P2436" s="12"/>
      <c r="Q2436" s="12"/>
      <c r="R2436" s="12"/>
      <c r="S2436" s="12"/>
      <c r="U2436" s="3"/>
      <c r="V2436" s="3"/>
    </row>
    <row r="2437" spans="1:22" x14ac:dyDescent="0.3">
      <c r="A2437" s="81"/>
      <c r="O2437" s="12"/>
      <c r="P2437" s="12"/>
      <c r="Q2437" s="12"/>
      <c r="R2437" s="12"/>
      <c r="S2437" s="12"/>
      <c r="U2437" s="3"/>
      <c r="V2437" s="3"/>
    </row>
    <row r="2438" spans="1:22" x14ac:dyDescent="0.3">
      <c r="A2438" s="81"/>
      <c r="O2438" s="12"/>
      <c r="P2438" s="12"/>
      <c r="Q2438" s="12"/>
      <c r="R2438" s="12"/>
      <c r="S2438" s="12"/>
      <c r="U2438" s="3"/>
      <c r="V2438" s="3"/>
    </row>
    <row r="2439" spans="1:22" x14ac:dyDescent="0.3">
      <c r="A2439" s="81"/>
      <c r="O2439" s="12"/>
      <c r="P2439" s="12"/>
      <c r="Q2439" s="12"/>
      <c r="R2439" s="12"/>
      <c r="S2439" s="12"/>
      <c r="U2439" s="3"/>
      <c r="V2439" s="3"/>
    </row>
    <row r="2440" spans="1:22" x14ac:dyDescent="0.3">
      <c r="A2440" s="81"/>
      <c r="O2440" s="12"/>
      <c r="P2440" s="12"/>
      <c r="Q2440" s="12"/>
      <c r="R2440" s="12"/>
      <c r="S2440" s="12"/>
      <c r="U2440" s="3"/>
      <c r="V2440" s="3"/>
    </row>
    <row r="2441" spans="1:22" x14ac:dyDescent="0.3">
      <c r="A2441" s="81"/>
      <c r="O2441" s="12"/>
      <c r="P2441" s="12"/>
      <c r="Q2441" s="12"/>
      <c r="R2441" s="12"/>
      <c r="S2441" s="12"/>
      <c r="U2441" s="3"/>
      <c r="V2441" s="3"/>
    </row>
    <row r="2442" spans="1:22" x14ac:dyDescent="0.3">
      <c r="A2442" s="81"/>
      <c r="O2442" s="12"/>
      <c r="P2442" s="12"/>
      <c r="Q2442" s="12"/>
      <c r="R2442" s="12"/>
      <c r="S2442" s="12"/>
      <c r="U2442" s="3"/>
      <c r="V2442" s="3"/>
    </row>
    <row r="2443" spans="1:22" x14ac:dyDescent="0.3">
      <c r="A2443" s="81"/>
      <c r="O2443" s="12"/>
      <c r="P2443" s="12"/>
      <c r="Q2443" s="12"/>
      <c r="R2443" s="12"/>
      <c r="S2443" s="12"/>
      <c r="U2443" s="3"/>
      <c r="V2443" s="3"/>
    </row>
    <row r="2444" spans="1:22" x14ac:dyDescent="0.3">
      <c r="A2444" s="81"/>
      <c r="O2444" s="12"/>
      <c r="P2444" s="12"/>
      <c r="Q2444" s="12"/>
      <c r="R2444" s="12"/>
      <c r="S2444" s="12"/>
      <c r="U2444" s="3"/>
      <c r="V2444" s="3"/>
    </row>
    <row r="2445" spans="1:22" x14ac:dyDescent="0.3">
      <c r="A2445" s="81"/>
      <c r="O2445" s="12"/>
      <c r="P2445" s="12"/>
      <c r="Q2445" s="12"/>
      <c r="R2445" s="12"/>
      <c r="S2445" s="12"/>
      <c r="U2445" s="3"/>
      <c r="V2445" s="3"/>
    </row>
    <row r="2446" spans="1:22" x14ac:dyDescent="0.3">
      <c r="A2446" s="81"/>
      <c r="O2446" s="12"/>
      <c r="P2446" s="12"/>
      <c r="Q2446" s="12"/>
      <c r="R2446" s="12"/>
      <c r="S2446" s="12"/>
      <c r="U2446" s="3"/>
      <c r="V2446" s="3"/>
    </row>
    <row r="2447" spans="1:22" x14ac:dyDescent="0.3">
      <c r="A2447" s="81"/>
      <c r="O2447" s="12"/>
      <c r="P2447" s="12"/>
      <c r="Q2447" s="12"/>
      <c r="R2447" s="12"/>
      <c r="S2447" s="12"/>
      <c r="U2447" s="3"/>
      <c r="V2447" s="3"/>
    </row>
    <row r="2448" spans="1:22" x14ac:dyDescent="0.3">
      <c r="A2448" s="81"/>
      <c r="O2448" s="12"/>
      <c r="P2448" s="12"/>
      <c r="Q2448" s="12"/>
      <c r="R2448" s="12"/>
      <c r="S2448" s="12"/>
      <c r="U2448" s="3"/>
      <c r="V2448" s="3"/>
    </row>
    <row r="2449" spans="1:22" x14ac:dyDescent="0.3">
      <c r="A2449" s="81"/>
      <c r="O2449" s="12"/>
      <c r="P2449" s="12"/>
      <c r="Q2449" s="12"/>
      <c r="R2449" s="12"/>
      <c r="S2449" s="12"/>
      <c r="U2449" s="3"/>
      <c r="V2449" s="3"/>
    </row>
    <row r="2450" spans="1:22" x14ac:dyDescent="0.3">
      <c r="A2450" s="81"/>
      <c r="O2450" s="12"/>
      <c r="P2450" s="12"/>
      <c r="Q2450" s="12"/>
      <c r="R2450" s="12"/>
      <c r="S2450" s="12"/>
      <c r="U2450" s="3"/>
      <c r="V2450" s="3"/>
    </row>
    <row r="2451" spans="1:22" x14ac:dyDescent="0.3">
      <c r="A2451" s="81"/>
      <c r="O2451" s="12"/>
      <c r="P2451" s="12"/>
      <c r="Q2451" s="12"/>
      <c r="R2451" s="12"/>
      <c r="S2451" s="12"/>
      <c r="U2451" s="3"/>
      <c r="V2451" s="3"/>
    </row>
    <row r="2452" spans="1:22" x14ac:dyDescent="0.3">
      <c r="A2452" s="81"/>
      <c r="O2452" s="12"/>
      <c r="P2452" s="12"/>
      <c r="Q2452" s="12"/>
      <c r="R2452" s="12"/>
      <c r="S2452" s="12"/>
      <c r="U2452" s="3"/>
      <c r="V2452" s="3"/>
    </row>
    <row r="2453" spans="1:22" x14ac:dyDescent="0.3">
      <c r="A2453" s="81"/>
      <c r="O2453" s="12"/>
      <c r="P2453" s="12"/>
      <c r="Q2453" s="12"/>
      <c r="R2453" s="12"/>
      <c r="S2453" s="12"/>
      <c r="U2453" s="3"/>
      <c r="V2453" s="3"/>
    </row>
    <row r="2454" spans="1:22" x14ac:dyDescent="0.3">
      <c r="A2454" s="81"/>
      <c r="O2454" s="12"/>
      <c r="P2454" s="12"/>
      <c r="Q2454" s="12"/>
      <c r="R2454" s="12"/>
      <c r="S2454" s="12"/>
      <c r="U2454" s="3"/>
      <c r="V2454" s="3"/>
    </row>
    <row r="2455" spans="1:22" x14ac:dyDescent="0.3">
      <c r="A2455" s="81"/>
      <c r="O2455" s="12"/>
      <c r="P2455" s="12"/>
      <c r="Q2455" s="12"/>
      <c r="R2455" s="12"/>
      <c r="S2455" s="12"/>
      <c r="U2455" s="3"/>
      <c r="V2455" s="3"/>
    </row>
    <row r="2456" spans="1:22" x14ac:dyDescent="0.3">
      <c r="A2456" s="81"/>
      <c r="O2456" s="12"/>
      <c r="P2456" s="12"/>
      <c r="Q2456" s="12"/>
      <c r="R2456" s="12"/>
      <c r="S2456" s="12"/>
      <c r="U2456" s="3"/>
      <c r="V2456" s="3"/>
    </row>
    <row r="2457" spans="1:22" x14ac:dyDescent="0.3">
      <c r="A2457" s="81"/>
      <c r="O2457" s="12"/>
      <c r="P2457" s="12"/>
      <c r="Q2457" s="12"/>
      <c r="R2457" s="12"/>
      <c r="S2457" s="12"/>
      <c r="U2457" s="3"/>
      <c r="V2457" s="3"/>
    </row>
    <row r="2458" spans="1:22" x14ac:dyDescent="0.3">
      <c r="A2458" s="81"/>
      <c r="O2458" s="12"/>
      <c r="P2458" s="12"/>
      <c r="Q2458" s="12"/>
      <c r="R2458" s="12"/>
      <c r="S2458" s="12"/>
      <c r="U2458" s="3"/>
      <c r="V2458" s="3"/>
    </row>
    <row r="2459" spans="1:22" x14ac:dyDescent="0.3">
      <c r="A2459" s="81"/>
      <c r="O2459" s="12"/>
      <c r="P2459" s="12"/>
      <c r="Q2459" s="12"/>
      <c r="R2459" s="12"/>
      <c r="S2459" s="12"/>
      <c r="U2459" s="3"/>
      <c r="V2459" s="3"/>
    </row>
    <row r="2460" spans="1:22" x14ac:dyDescent="0.3">
      <c r="A2460" s="81"/>
      <c r="O2460" s="12"/>
      <c r="P2460" s="12"/>
      <c r="Q2460" s="12"/>
      <c r="R2460" s="12"/>
      <c r="S2460" s="12"/>
      <c r="U2460" s="3"/>
      <c r="V2460" s="3"/>
    </row>
    <row r="2461" spans="1:22" x14ac:dyDescent="0.3">
      <c r="A2461" s="81"/>
      <c r="O2461" s="12"/>
      <c r="P2461" s="12"/>
      <c r="Q2461" s="12"/>
      <c r="R2461" s="12"/>
      <c r="S2461" s="12"/>
      <c r="U2461" s="3"/>
      <c r="V2461" s="3"/>
    </row>
    <row r="2462" spans="1:22" x14ac:dyDescent="0.3">
      <c r="A2462" s="81"/>
      <c r="O2462" s="12"/>
      <c r="P2462" s="12"/>
      <c r="Q2462" s="12"/>
      <c r="R2462" s="12"/>
      <c r="S2462" s="12"/>
      <c r="U2462" s="3"/>
      <c r="V2462" s="3"/>
    </row>
    <row r="2463" spans="1:22" x14ac:dyDescent="0.3">
      <c r="A2463" s="81"/>
      <c r="O2463" s="12"/>
      <c r="P2463" s="12"/>
      <c r="Q2463" s="12"/>
      <c r="R2463" s="12"/>
      <c r="S2463" s="12"/>
      <c r="U2463" s="3"/>
      <c r="V2463" s="3"/>
    </row>
    <row r="2464" spans="1:22" x14ac:dyDescent="0.3">
      <c r="A2464" s="81"/>
      <c r="O2464" s="12"/>
      <c r="P2464" s="12"/>
      <c r="Q2464" s="12"/>
      <c r="R2464" s="12"/>
      <c r="S2464" s="12"/>
      <c r="U2464" s="3"/>
      <c r="V2464" s="3"/>
    </row>
    <row r="2465" spans="1:22" x14ac:dyDescent="0.3">
      <c r="A2465" s="81"/>
      <c r="O2465" s="12"/>
      <c r="P2465" s="12"/>
      <c r="Q2465" s="12"/>
      <c r="R2465" s="12"/>
      <c r="S2465" s="12"/>
      <c r="U2465" s="3"/>
      <c r="V2465" s="3"/>
    </row>
    <row r="2466" spans="1:22" x14ac:dyDescent="0.3">
      <c r="A2466" s="81"/>
      <c r="O2466" s="12"/>
      <c r="P2466" s="12"/>
      <c r="Q2466" s="12"/>
      <c r="R2466" s="12"/>
      <c r="S2466" s="12"/>
      <c r="U2466" s="3"/>
      <c r="V2466" s="3"/>
    </row>
    <row r="2467" spans="1:22" x14ac:dyDescent="0.3">
      <c r="A2467" s="81"/>
      <c r="O2467" s="12"/>
      <c r="P2467" s="12"/>
      <c r="Q2467" s="12"/>
      <c r="R2467" s="12"/>
      <c r="S2467" s="12"/>
      <c r="U2467" s="3"/>
      <c r="V2467" s="3"/>
    </row>
    <row r="2468" spans="1:22" x14ac:dyDescent="0.3">
      <c r="A2468" s="81"/>
      <c r="O2468" s="12"/>
      <c r="P2468" s="12"/>
      <c r="Q2468" s="12"/>
      <c r="R2468" s="12"/>
      <c r="S2468" s="12"/>
      <c r="U2468" s="3"/>
      <c r="V2468" s="3"/>
    </row>
    <row r="2469" spans="1:22" x14ac:dyDescent="0.3">
      <c r="A2469" s="81"/>
      <c r="O2469" s="12"/>
      <c r="P2469" s="12"/>
      <c r="Q2469" s="12"/>
      <c r="R2469" s="12"/>
      <c r="S2469" s="12"/>
      <c r="U2469" s="3"/>
      <c r="V2469" s="3"/>
    </row>
    <row r="2470" spans="1:22" x14ac:dyDescent="0.3">
      <c r="A2470" s="81"/>
      <c r="O2470" s="12"/>
      <c r="P2470" s="12"/>
      <c r="Q2470" s="12"/>
      <c r="R2470" s="12"/>
      <c r="S2470" s="12"/>
      <c r="U2470" s="3"/>
      <c r="V2470" s="3"/>
    </row>
    <row r="2471" spans="1:22" x14ac:dyDescent="0.3">
      <c r="A2471" s="81"/>
      <c r="O2471" s="12"/>
      <c r="P2471" s="12"/>
      <c r="Q2471" s="12"/>
      <c r="R2471" s="12"/>
      <c r="S2471" s="12"/>
      <c r="U2471" s="3"/>
      <c r="V2471" s="3"/>
    </row>
    <row r="2472" spans="1:22" x14ac:dyDescent="0.3">
      <c r="A2472" s="81"/>
      <c r="O2472" s="12"/>
      <c r="P2472" s="12"/>
      <c r="Q2472" s="12"/>
      <c r="R2472" s="12"/>
      <c r="S2472" s="12"/>
      <c r="U2472" s="3"/>
      <c r="V2472" s="3"/>
    </row>
    <row r="2473" spans="1:22" x14ac:dyDescent="0.3">
      <c r="A2473" s="81"/>
      <c r="O2473" s="12"/>
      <c r="P2473" s="12"/>
      <c r="Q2473" s="12"/>
      <c r="R2473" s="12"/>
      <c r="S2473" s="12"/>
      <c r="U2473" s="3"/>
      <c r="V2473" s="3"/>
    </row>
    <row r="2474" spans="1:22" x14ac:dyDescent="0.3">
      <c r="A2474" s="81"/>
      <c r="O2474" s="12"/>
      <c r="P2474" s="12"/>
      <c r="Q2474" s="12"/>
      <c r="R2474" s="12"/>
      <c r="S2474" s="12"/>
      <c r="U2474" s="3"/>
      <c r="V2474" s="3"/>
    </row>
    <row r="2475" spans="1:22" x14ac:dyDescent="0.3">
      <c r="A2475" s="81"/>
      <c r="O2475" s="12"/>
      <c r="P2475" s="12"/>
      <c r="Q2475" s="12"/>
      <c r="R2475" s="12"/>
      <c r="S2475" s="12"/>
      <c r="U2475" s="3"/>
      <c r="V2475" s="3"/>
    </row>
    <row r="2476" spans="1:22" x14ac:dyDescent="0.3">
      <c r="A2476" s="81"/>
      <c r="O2476" s="12"/>
      <c r="P2476" s="12"/>
      <c r="Q2476" s="12"/>
      <c r="R2476" s="12"/>
      <c r="S2476" s="12"/>
      <c r="U2476" s="3"/>
      <c r="V2476" s="3"/>
    </row>
    <row r="2477" spans="1:22" x14ac:dyDescent="0.3">
      <c r="A2477" s="81"/>
      <c r="O2477" s="12"/>
      <c r="P2477" s="12"/>
      <c r="Q2477" s="12"/>
      <c r="R2477" s="12"/>
      <c r="S2477" s="12"/>
      <c r="U2477" s="3"/>
      <c r="V2477" s="3"/>
    </row>
    <row r="2478" spans="1:22" x14ac:dyDescent="0.3">
      <c r="A2478" s="81"/>
      <c r="O2478" s="12"/>
      <c r="P2478" s="12"/>
      <c r="Q2478" s="12"/>
      <c r="R2478" s="12"/>
      <c r="S2478" s="12"/>
      <c r="U2478" s="3"/>
      <c r="V2478" s="3"/>
    </row>
    <row r="2479" spans="1:22" x14ac:dyDescent="0.3">
      <c r="A2479" s="81"/>
      <c r="O2479" s="12"/>
      <c r="P2479" s="12"/>
      <c r="Q2479" s="12"/>
      <c r="R2479" s="12"/>
      <c r="S2479" s="12"/>
      <c r="U2479" s="3"/>
      <c r="V2479" s="3"/>
    </row>
    <row r="2480" spans="1:22" x14ac:dyDescent="0.3">
      <c r="A2480" s="81"/>
      <c r="O2480" s="12"/>
      <c r="P2480" s="12"/>
      <c r="Q2480" s="12"/>
      <c r="R2480" s="12"/>
      <c r="S2480" s="12"/>
      <c r="U2480" s="3"/>
      <c r="V2480" s="3"/>
    </row>
    <row r="2481" spans="1:22" x14ac:dyDescent="0.3">
      <c r="A2481" s="81"/>
      <c r="O2481" s="12"/>
      <c r="P2481" s="12"/>
      <c r="Q2481" s="12"/>
      <c r="R2481" s="12"/>
      <c r="S2481" s="12"/>
      <c r="U2481" s="3"/>
      <c r="V2481" s="3"/>
    </row>
    <row r="2482" spans="1:22" x14ac:dyDescent="0.3">
      <c r="A2482" s="81"/>
      <c r="O2482" s="12"/>
      <c r="P2482" s="12"/>
      <c r="Q2482" s="12"/>
      <c r="R2482" s="12"/>
      <c r="S2482" s="12"/>
      <c r="U2482" s="3"/>
      <c r="V2482" s="3"/>
    </row>
    <row r="2483" spans="1:22" x14ac:dyDescent="0.3">
      <c r="A2483" s="81"/>
      <c r="O2483" s="12"/>
      <c r="P2483" s="12"/>
      <c r="Q2483" s="12"/>
      <c r="R2483" s="12"/>
      <c r="S2483" s="12"/>
      <c r="U2483" s="3"/>
      <c r="V2483" s="3"/>
    </row>
    <row r="2484" spans="1:22" x14ac:dyDescent="0.3">
      <c r="A2484" s="81"/>
      <c r="O2484" s="12"/>
      <c r="P2484" s="12"/>
      <c r="Q2484" s="12"/>
      <c r="R2484" s="12"/>
      <c r="S2484" s="12"/>
      <c r="U2484" s="3"/>
      <c r="V2484" s="3"/>
    </row>
    <row r="2485" spans="1:22" x14ac:dyDescent="0.3">
      <c r="A2485" s="81"/>
      <c r="O2485" s="12"/>
      <c r="P2485" s="12"/>
      <c r="Q2485" s="12"/>
      <c r="R2485" s="12"/>
      <c r="S2485" s="12"/>
      <c r="U2485" s="3"/>
      <c r="V2485" s="3"/>
    </row>
    <row r="2486" spans="1:22" x14ac:dyDescent="0.3">
      <c r="A2486" s="81"/>
      <c r="O2486" s="12"/>
      <c r="P2486" s="12"/>
      <c r="Q2486" s="12"/>
      <c r="R2486" s="12"/>
      <c r="S2486" s="12"/>
      <c r="U2486" s="3"/>
      <c r="V2486" s="3"/>
    </row>
    <row r="2487" spans="1:22" x14ac:dyDescent="0.3">
      <c r="A2487" s="81"/>
      <c r="O2487" s="12"/>
      <c r="P2487" s="12"/>
      <c r="Q2487" s="12"/>
      <c r="R2487" s="12"/>
      <c r="S2487" s="12"/>
      <c r="U2487" s="3"/>
      <c r="V2487" s="3"/>
    </row>
    <row r="2488" spans="1:22" x14ac:dyDescent="0.3">
      <c r="A2488" s="81"/>
      <c r="O2488" s="12"/>
      <c r="P2488" s="12"/>
      <c r="Q2488" s="12"/>
      <c r="R2488" s="12"/>
      <c r="S2488" s="12"/>
      <c r="U2488" s="3"/>
      <c r="V2488" s="3"/>
    </row>
    <row r="2489" spans="1:22" x14ac:dyDescent="0.3">
      <c r="A2489" s="81"/>
      <c r="O2489" s="12"/>
      <c r="P2489" s="12"/>
      <c r="Q2489" s="12"/>
      <c r="R2489" s="12"/>
      <c r="S2489" s="12"/>
      <c r="U2489" s="3"/>
      <c r="V2489" s="3"/>
    </row>
    <row r="2490" spans="1:22" x14ac:dyDescent="0.3">
      <c r="A2490" s="81"/>
      <c r="O2490" s="12"/>
      <c r="P2490" s="12"/>
      <c r="Q2490" s="12"/>
      <c r="R2490" s="12"/>
      <c r="S2490" s="12"/>
      <c r="U2490" s="3"/>
      <c r="V2490" s="3"/>
    </row>
    <row r="2491" spans="1:22" x14ac:dyDescent="0.3">
      <c r="A2491" s="81"/>
      <c r="O2491" s="12"/>
      <c r="P2491" s="12"/>
      <c r="Q2491" s="12"/>
      <c r="R2491" s="12"/>
      <c r="S2491" s="12"/>
      <c r="U2491" s="3"/>
      <c r="V2491" s="3"/>
    </row>
    <row r="2492" spans="1:22" x14ac:dyDescent="0.3">
      <c r="A2492" s="81"/>
      <c r="O2492" s="12"/>
      <c r="P2492" s="12"/>
      <c r="Q2492" s="12"/>
      <c r="R2492" s="12"/>
      <c r="S2492" s="12"/>
      <c r="U2492" s="3"/>
      <c r="V2492" s="3"/>
    </row>
    <row r="2493" spans="1:22" x14ac:dyDescent="0.3">
      <c r="A2493" s="81"/>
      <c r="O2493" s="12"/>
      <c r="P2493" s="12"/>
      <c r="Q2493" s="12"/>
      <c r="R2493" s="12"/>
      <c r="S2493" s="12"/>
      <c r="U2493" s="3"/>
      <c r="V2493" s="3"/>
    </row>
    <row r="2494" spans="1:22" x14ac:dyDescent="0.3">
      <c r="A2494" s="81"/>
      <c r="O2494" s="12"/>
      <c r="P2494" s="12"/>
      <c r="Q2494" s="12"/>
      <c r="R2494" s="12"/>
      <c r="S2494" s="12"/>
      <c r="U2494" s="3"/>
      <c r="V2494" s="3"/>
    </row>
    <row r="2495" spans="1:22" x14ac:dyDescent="0.3">
      <c r="A2495" s="81"/>
      <c r="O2495" s="12"/>
      <c r="P2495" s="12"/>
      <c r="Q2495" s="12"/>
      <c r="R2495" s="12"/>
      <c r="S2495" s="12"/>
      <c r="U2495" s="3"/>
      <c r="V2495" s="3"/>
    </row>
    <row r="2496" spans="1:22" x14ac:dyDescent="0.3">
      <c r="A2496" s="81"/>
      <c r="O2496" s="12"/>
      <c r="P2496" s="12"/>
      <c r="Q2496" s="12"/>
      <c r="R2496" s="12"/>
      <c r="S2496" s="12"/>
      <c r="U2496" s="3"/>
      <c r="V2496" s="3"/>
    </row>
    <row r="2497" spans="1:22" x14ac:dyDescent="0.3">
      <c r="A2497" s="81"/>
      <c r="O2497" s="12"/>
      <c r="P2497" s="12"/>
      <c r="Q2497" s="12"/>
      <c r="R2497" s="12"/>
      <c r="S2497" s="12"/>
      <c r="U2497" s="3"/>
      <c r="V2497" s="3"/>
    </row>
    <row r="2498" spans="1:22" x14ac:dyDescent="0.3">
      <c r="A2498" s="81"/>
      <c r="O2498" s="12"/>
      <c r="P2498" s="12"/>
      <c r="Q2498" s="12"/>
      <c r="R2498" s="12"/>
      <c r="S2498" s="12"/>
      <c r="U2498" s="3"/>
      <c r="V2498" s="3"/>
    </row>
    <row r="2499" spans="1:22" x14ac:dyDescent="0.3">
      <c r="A2499" s="81"/>
      <c r="O2499" s="12"/>
      <c r="P2499" s="12"/>
      <c r="Q2499" s="12"/>
      <c r="R2499" s="12"/>
      <c r="S2499" s="12"/>
      <c r="U2499" s="3"/>
      <c r="V2499" s="3"/>
    </row>
    <row r="2500" spans="1:22" x14ac:dyDescent="0.3">
      <c r="A2500" s="81"/>
      <c r="O2500" s="12"/>
      <c r="P2500" s="12"/>
      <c r="Q2500" s="12"/>
      <c r="R2500" s="12"/>
      <c r="S2500" s="12"/>
      <c r="U2500" s="3"/>
      <c r="V2500" s="3"/>
    </row>
    <row r="2501" spans="1:22" x14ac:dyDescent="0.3">
      <c r="A2501" s="81"/>
      <c r="O2501" s="12"/>
      <c r="P2501" s="12"/>
      <c r="Q2501" s="12"/>
      <c r="R2501" s="12"/>
      <c r="S2501" s="12"/>
      <c r="U2501" s="3"/>
      <c r="V2501" s="3"/>
    </row>
    <row r="2502" spans="1:22" x14ac:dyDescent="0.3">
      <c r="A2502" s="81"/>
      <c r="O2502" s="12"/>
      <c r="P2502" s="12"/>
      <c r="Q2502" s="12"/>
      <c r="R2502" s="12"/>
      <c r="S2502" s="12"/>
      <c r="U2502" s="3"/>
      <c r="V2502" s="3"/>
    </row>
    <row r="2503" spans="1:22" x14ac:dyDescent="0.3">
      <c r="A2503" s="81"/>
      <c r="O2503" s="12"/>
      <c r="P2503" s="12"/>
      <c r="Q2503" s="12"/>
      <c r="R2503" s="12"/>
      <c r="S2503" s="12"/>
      <c r="U2503" s="3"/>
      <c r="V2503" s="3"/>
    </row>
    <row r="2504" spans="1:22" x14ac:dyDescent="0.3">
      <c r="A2504" s="81"/>
      <c r="O2504" s="12"/>
      <c r="P2504" s="12"/>
      <c r="Q2504" s="12"/>
      <c r="R2504" s="12"/>
      <c r="S2504" s="12"/>
      <c r="U2504" s="3"/>
      <c r="V2504" s="3"/>
    </row>
    <row r="2505" spans="1:22" x14ac:dyDescent="0.3">
      <c r="A2505" s="81"/>
      <c r="O2505" s="12"/>
      <c r="P2505" s="12"/>
      <c r="Q2505" s="12"/>
      <c r="R2505" s="12"/>
      <c r="S2505" s="12"/>
      <c r="U2505" s="3"/>
      <c r="V2505" s="3"/>
    </row>
    <row r="2506" spans="1:22" x14ac:dyDescent="0.3">
      <c r="A2506" s="81"/>
      <c r="O2506" s="12"/>
      <c r="P2506" s="12"/>
      <c r="Q2506" s="12"/>
      <c r="R2506" s="12"/>
      <c r="S2506" s="12"/>
      <c r="U2506" s="3"/>
      <c r="V2506" s="3"/>
    </row>
    <row r="2507" spans="1:22" x14ac:dyDescent="0.3">
      <c r="A2507" s="81"/>
      <c r="O2507" s="12"/>
      <c r="P2507" s="12"/>
      <c r="Q2507" s="12"/>
      <c r="R2507" s="12"/>
      <c r="S2507" s="12"/>
      <c r="U2507" s="3"/>
      <c r="V2507" s="3"/>
    </row>
    <row r="2508" spans="1:22" x14ac:dyDescent="0.3">
      <c r="A2508" s="81"/>
      <c r="O2508" s="12"/>
      <c r="P2508" s="12"/>
      <c r="Q2508" s="12"/>
      <c r="R2508" s="12"/>
      <c r="S2508" s="12"/>
      <c r="U2508" s="3"/>
      <c r="V2508" s="3"/>
    </row>
    <row r="2509" spans="1:22" x14ac:dyDescent="0.3">
      <c r="A2509" s="81"/>
      <c r="O2509" s="12"/>
      <c r="P2509" s="12"/>
      <c r="Q2509" s="12"/>
      <c r="R2509" s="12"/>
      <c r="S2509" s="12"/>
      <c r="U2509" s="3"/>
      <c r="V2509" s="3"/>
    </row>
    <row r="2510" spans="1:22" x14ac:dyDescent="0.3">
      <c r="A2510" s="81"/>
      <c r="O2510" s="12"/>
      <c r="P2510" s="12"/>
      <c r="Q2510" s="12"/>
      <c r="R2510" s="12"/>
      <c r="S2510" s="12"/>
      <c r="U2510" s="3"/>
      <c r="V2510" s="3"/>
    </row>
    <row r="2511" spans="1:22" x14ac:dyDescent="0.3">
      <c r="A2511" s="81"/>
      <c r="O2511" s="12"/>
      <c r="P2511" s="12"/>
      <c r="Q2511" s="12"/>
      <c r="R2511" s="12"/>
      <c r="S2511" s="12"/>
      <c r="U2511" s="3"/>
      <c r="V2511" s="3"/>
    </row>
    <row r="2512" spans="1:22" x14ac:dyDescent="0.3">
      <c r="A2512" s="81"/>
      <c r="O2512" s="12"/>
      <c r="P2512" s="12"/>
      <c r="Q2512" s="12"/>
      <c r="R2512" s="12"/>
      <c r="S2512" s="12"/>
      <c r="U2512" s="3"/>
      <c r="V2512" s="3"/>
    </row>
    <row r="2513" spans="1:22" x14ac:dyDescent="0.3">
      <c r="A2513" s="81"/>
      <c r="O2513" s="12"/>
      <c r="P2513" s="12"/>
      <c r="Q2513" s="12"/>
      <c r="R2513" s="12"/>
      <c r="S2513" s="12"/>
      <c r="U2513" s="3"/>
      <c r="V2513" s="3"/>
    </row>
    <row r="2514" spans="1:22" x14ac:dyDescent="0.3">
      <c r="A2514" s="81"/>
      <c r="O2514" s="12"/>
      <c r="P2514" s="12"/>
      <c r="Q2514" s="12"/>
      <c r="R2514" s="12"/>
      <c r="S2514" s="12"/>
      <c r="U2514" s="3"/>
      <c r="V2514" s="3"/>
    </row>
    <row r="2515" spans="1:22" x14ac:dyDescent="0.3">
      <c r="A2515" s="81"/>
      <c r="O2515" s="12"/>
      <c r="P2515" s="12"/>
      <c r="Q2515" s="12"/>
      <c r="R2515" s="12"/>
      <c r="S2515" s="12"/>
      <c r="U2515" s="3"/>
      <c r="V2515" s="3"/>
    </row>
    <row r="2516" spans="1:22" x14ac:dyDescent="0.3">
      <c r="A2516" s="81"/>
      <c r="O2516" s="12"/>
      <c r="P2516" s="12"/>
      <c r="Q2516" s="12"/>
      <c r="R2516" s="12"/>
      <c r="S2516" s="12"/>
      <c r="U2516" s="3"/>
      <c r="V2516" s="3"/>
    </row>
    <row r="2517" spans="1:22" x14ac:dyDescent="0.3">
      <c r="A2517" s="81"/>
      <c r="O2517" s="12"/>
      <c r="P2517" s="12"/>
      <c r="Q2517" s="12"/>
      <c r="R2517" s="12"/>
      <c r="S2517" s="12"/>
      <c r="U2517" s="3"/>
      <c r="V2517" s="3"/>
    </row>
    <row r="2518" spans="1:22" x14ac:dyDescent="0.3">
      <c r="A2518" s="81"/>
      <c r="O2518" s="12"/>
      <c r="P2518" s="12"/>
      <c r="Q2518" s="12"/>
      <c r="R2518" s="12"/>
      <c r="S2518" s="12"/>
      <c r="U2518" s="3"/>
      <c r="V2518" s="3"/>
    </row>
    <row r="2519" spans="1:22" x14ac:dyDescent="0.3">
      <c r="A2519" s="81"/>
      <c r="O2519" s="12"/>
      <c r="P2519" s="12"/>
      <c r="Q2519" s="12"/>
      <c r="R2519" s="12"/>
      <c r="S2519" s="12"/>
      <c r="U2519" s="3"/>
      <c r="V2519" s="3"/>
    </row>
    <row r="2520" spans="1:22" x14ac:dyDescent="0.3">
      <c r="A2520" s="81"/>
      <c r="O2520" s="12"/>
      <c r="P2520" s="12"/>
      <c r="Q2520" s="12"/>
      <c r="R2520" s="12"/>
      <c r="S2520" s="12"/>
      <c r="U2520" s="3"/>
      <c r="V2520" s="3"/>
    </row>
    <row r="2521" spans="1:22" x14ac:dyDescent="0.3">
      <c r="A2521" s="81"/>
      <c r="O2521" s="12"/>
      <c r="P2521" s="12"/>
      <c r="Q2521" s="12"/>
      <c r="R2521" s="12"/>
      <c r="S2521" s="12"/>
      <c r="U2521" s="3"/>
      <c r="V2521" s="3"/>
    </row>
    <row r="2522" spans="1:22" x14ac:dyDescent="0.3">
      <c r="A2522" s="81"/>
      <c r="O2522" s="12"/>
      <c r="P2522" s="12"/>
      <c r="Q2522" s="12"/>
      <c r="R2522" s="12"/>
      <c r="S2522" s="12"/>
      <c r="U2522" s="3"/>
      <c r="V2522" s="3"/>
    </row>
    <row r="2523" spans="1:22" x14ac:dyDescent="0.3">
      <c r="A2523" s="81"/>
      <c r="O2523" s="12"/>
      <c r="P2523" s="12"/>
      <c r="Q2523" s="12"/>
      <c r="R2523" s="12"/>
      <c r="S2523" s="12"/>
      <c r="U2523" s="3"/>
      <c r="V2523" s="3"/>
    </row>
    <row r="2524" spans="1:22" x14ac:dyDescent="0.3">
      <c r="A2524" s="81"/>
      <c r="O2524" s="12"/>
      <c r="P2524" s="12"/>
      <c r="Q2524" s="12"/>
      <c r="R2524" s="12"/>
      <c r="S2524" s="12"/>
      <c r="U2524" s="3"/>
      <c r="V2524" s="3"/>
    </row>
    <row r="2525" spans="1:22" x14ac:dyDescent="0.3">
      <c r="A2525" s="81"/>
      <c r="O2525" s="12"/>
      <c r="P2525" s="12"/>
      <c r="Q2525" s="12"/>
      <c r="R2525" s="12"/>
      <c r="S2525" s="12"/>
      <c r="U2525" s="3"/>
      <c r="V2525" s="3"/>
    </row>
    <row r="2526" spans="1:22" x14ac:dyDescent="0.3">
      <c r="A2526" s="81"/>
      <c r="O2526" s="12"/>
      <c r="P2526" s="12"/>
      <c r="Q2526" s="12"/>
      <c r="R2526" s="12"/>
      <c r="S2526" s="12"/>
      <c r="U2526" s="3"/>
      <c r="V2526" s="3"/>
    </row>
    <row r="2527" spans="1:22" x14ac:dyDescent="0.3">
      <c r="A2527" s="81"/>
      <c r="O2527" s="12"/>
      <c r="P2527" s="12"/>
      <c r="Q2527" s="12"/>
      <c r="R2527" s="12"/>
      <c r="S2527" s="12"/>
      <c r="U2527" s="3"/>
      <c r="V2527" s="3"/>
    </row>
    <row r="2528" spans="1:22" x14ac:dyDescent="0.3">
      <c r="A2528" s="81"/>
      <c r="O2528" s="12"/>
      <c r="P2528" s="12"/>
      <c r="Q2528" s="12"/>
      <c r="R2528" s="12"/>
      <c r="S2528" s="12"/>
      <c r="U2528" s="3"/>
      <c r="V2528" s="3"/>
    </row>
    <row r="2529" spans="1:22" x14ac:dyDescent="0.3">
      <c r="A2529" s="81"/>
      <c r="O2529" s="12"/>
      <c r="P2529" s="12"/>
      <c r="Q2529" s="12"/>
      <c r="R2529" s="12"/>
      <c r="S2529" s="12"/>
      <c r="U2529" s="3"/>
      <c r="V2529" s="3"/>
    </row>
    <row r="2530" spans="1:22" x14ac:dyDescent="0.3">
      <c r="A2530" s="81"/>
      <c r="O2530" s="12"/>
      <c r="P2530" s="12"/>
      <c r="Q2530" s="12"/>
      <c r="R2530" s="12"/>
      <c r="S2530" s="12"/>
      <c r="U2530" s="3"/>
      <c r="V2530" s="3"/>
    </row>
    <row r="2531" spans="1:22" x14ac:dyDescent="0.3">
      <c r="A2531" s="81"/>
      <c r="O2531" s="12"/>
      <c r="P2531" s="12"/>
      <c r="Q2531" s="12"/>
      <c r="R2531" s="12"/>
      <c r="S2531" s="12"/>
      <c r="U2531" s="3"/>
      <c r="V2531" s="3"/>
    </row>
    <row r="2532" spans="1:22" x14ac:dyDescent="0.3">
      <c r="A2532" s="81"/>
      <c r="O2532" s="12"/>
      <c r="P2532" s="12"/>
      <c r="Q2532" s="12"/>
      <c r="R2532" s="12"/>
      <c r="S2532" s="12"/>
      <c r="U2532" s="3"/>
      <c r="V2532" s="3"/>
    </row>
    <row r="2533" spans="1:22" x14ac:dyDescent="0.3">
      <c r="A2533" s="81"/>
      <c r="O2533" s="12"/>
      <c r="P2533" s="12"/>
      <c r="Q2533" s="12"/>
      <c r="R2533" s="12"/>
      <c r="S2533" s="12"/>
      <c r="U2533" s="3"/>
      <c r="V2533" s="3"/>
    </row>
    <row r="2534" spans="1:22" x14ac:dyDescent="0.3">
      <c r="A2534" s="81"/>
      <c r="O2534" s="12"/>
      <c r="P2534" s="12"/>
      <c r="Q2534" s="12"/>
      <c r="R2534" s="12"/>
      <c r="S2534" s="12"/>
      <c r="U2534" s="3"/>
      <c r="V2534" s="3"/>
    </row>
    <row r="2535" spans="1:22" x14ac:dyDescent="0.3">
      <c r="A2535" s="81"/>
      <c r="O2535" s="12"/>
      <c r="P2535" s="12"/>
      <c r="Q2535" s="12"/>
      <c r="R2535" s="12"/>
      <c r="S2535" s="12"/>
      <c r="U2535" s="3"/>
      <c r="V2535" s="3"/>
    </row>
    <row r="2536" spans="1:22" x14ac:dyDescent="0.3">
      <c r="A2536" s="81"/>
      <c r="O2536" s="12"/>
      <c r="P2536" s="12"/>
      <c r="Q2536" s="12"/>
      <c r="R2536" s="12"/>
      <c r="S2536" s="12"/>
      <c r="U2536" s="3"/>
      <c r="V2536" s="3"/>
    </row>
    <row r="2537" spans="1:22" x14ac:dyDescent="0.3">
      <c r="A2537" s="81"/>
      <c r="O2537" s="12"/>
      <c r="P2537" s="12"/>
      <c r="Q2537" s="12"/>
      <c r="R2537" s="12"/>
      <c r="S2537" s="12"/>
      <c r="U2537" s="3"/>
      <c r="V2537" s="3"/>
    </row>
    <row r="2538" spans="1:22" x14ac:dyDescent="0.3">
      <c r="A2538" s="81"/>
      <c r="O2538" s="12"/>
      <c r="P2538" s="12"/>
      <c r="Q2538" s="12"/>
      <c r="R2538" s="12"/>
      <c r="S2538" s="12"/>
      <c r="U2538" s="3"/>
      <c r="V2538" s="3"/>
    </row>
    <row r="2539" spans="1:22" x14ac:dyDescent="0.3">
      <c r="A2539" s="81"/>
      <c r="O2539" s="12"/>
      <c r="P2539" s="12"/>
      <c r="Q2539" s="12"/>
      <c r="R2539" s="12"/>
      <c r="S2539" s="12"/>
      <c r="U2539" s="3"/>
      <c r="V2539" s="3"/>
    </row>
    <row r="2540" spans="1:22" x14ac:dyDescent="0.3">
      <c r="A2540" s="81"/>
      <c r="O2540" s="12"/>
      <c r="P2540" s="12"/>
      <c r="Q2540" s="12"/>
      <c r="R2540" s="12"/>
      <c r="S2540" s="12"/>
      <c r="U2540" s="3"/>
      <c r="V2540" s="3"/>
    </row>
    <row r="2541" spans="1:22" x14ac:dyDescent="0.3">
      <c r="A2541" s="81"/>
      <c r="O2541" s="12"/>
      <c r="P2541" s="12"/>
      <c r="Q2541" s="12"/>
      <c r="R2541" s="12"/>
      <c r="S2541" s="12"/>
      <c r="U2541" s="3"/>
      <c r="V2541" s="3"/>
    </row>
    <row r="2542" spans="1:22" x14ac:dyDescent="0.3">
      <c r="A2542" s="81"/>
      <c r="O2542" s="12"/>
      <c r="P2542" s="12"/>
      <c r="Q2542" s="12"/>
      <c r="R2542" s="12"/>
      <c r="S2542" s="12"/>
      <c r="U2542" s="3"/>
      <c r="V2542" s="3"/>
    </row>
    <row r="2543" spans="1:22" x14ac:dyDescent="0.3">
      <c r="A2543" s="81"/>
      <c r="O2543" s="12"/>
      <c r="P2543" s="12"/>
      <c r="Q2543" s="12"/>
      <c r="R2543" s="12"/>
      <c r="S2543" s="12"/>
      <c r="U2543" s="3"/>
      <c r="V2543" s="3"/>
    </row>
    <row r="2544" spans="1:22" x14ac:dyDescent="0.3">
      <c r="A2544" s="81"/>
      <c r="O2544" s="12"/>
      <c r="P2544" s="12"/>
      <c r="Q2544" s="12"/>
      <c r="R2544" s="12"/>
      <c r="S2544" s="12"/>
      <c r="U2544" s="3"/>
      <c r="V2544" s="3"/>
    </row>
    <row r="2545" spans="1:22" x14ac:dyDescent="0.3">
      <c r="A2545" s="81"/>
      <c r="O2545" s="12"/>
      <c r="P2545" s="12"/>
      <c r="Q2545" s="12"/>
      <c r="R2545" s="12"/>
      <c r="S2545" s="12"/>
      <c r="U2545" s="3"/>
      <c r="V2545" s="3"/>
    </row>
    <row r="2546" spans="1:22" x14ac:dyDescent="0.3">
      <c r="A2546" s="81"/>
      <c r="O2546" s="12"/>
      <c r="P2546" s="12"/>
      <c r="Q2546" s="12"/>
      <c r="R2546" s="12"/>
      <c r="S2546" s="12"/>
      <c r="U2546" s="3"/>
      <c r="V2546" s="3"/>
    </row>
    <row r="2547" spans="1:22" x14ac:dyDescent="0.3">
      <c r="A2547" s="81"/>
      <c r="O2547" s="12"/>
      <c r="P2547" s="12"/>
      <c r="Q2547" s="12"/>
      <c r="R2547" s="12"/>
      <c r="S2547" s="12"/>
      <c r="U2547" s="3"/>
      <c r="V2547" s="3"/>
    </row>
    <row r="2548" spans="1:22" x14ac:dyDescent="0.3">
      <c r="A2548" s="81"/>
      <c r="O2548" s="12"/>
      <c r="P2548" s="12"/>
      <c r="Q2548" s="12"/>
      <c r="R2548" s="12"/>
      <c r="S2548" s="12"/>
      <c r="U2548" s="3"/>
      <c r="V2548" s="3"/>
    </row>
    <row r="2549" spans="1:22" x14ac:dyDescent="0.3">
      <c r="A2549" s="81"/>
      <c r="O2549" s="12"/>
      <c r="P2549" s="12"/>
      <c r="Q2549" s="12"/>
      <c r="R2549" s="12"/>
      <c r="S2549" s="12"/>
      <c r="U2549" s="3"/>
      <c r="V2549" s="3"/>
    </row>
    <row r="2550" spans="1:22" x14ac:dyDescent="0.3">
      <c r="A2550" s="81"/>
      <c r="O2550" s="12"/>
      <c r="P2550" s="12"/>
      <c r="Q2550" s="12"/>
      <c r="R2550" s="12"/>
      <c r="S2550" s="12"/>
      <c r="U2550" s="3"/>
      <c r="V2550" s="3"/>
    </row>
    <row r="2551" spans="1:22" x14ac:dyDescent="0.3">
      <c r="A2551" s="81"/>
      <c r="O2551" s="12"/>
      <c r="P2551" s="12"/>
      <c r="Q2551" s="12"/>
      <c r="R2551" s="12"/>
      <c r="S2551" s="12"/>
      <c r="U2551" s="3"/>
      <c r="V2551" s="3"/>
    </row>
    <row r="2552" spans="1:22" x14ac:dyDescent="0.3">
      <c r="A2552" s="81"/>
      <c r="O2552" s="12"/>
      <c r="P2552" s="12"/>
      <c r="Q2552" s="12"/>
      <c r="R2552" s="12"/>
      <c r="S2552" s="12"/>
      <c r="U2552" s="3"/>
      <c r="V2552" s="3"/>
    </row>
    <row r="2553" spans="1:22" x14ac:dyDescent="0.3">
      <c r="A2553" s="81"/>
      <c r="O2553" s="12"/>
      <c r="P2553" s="12"/>
      <c r="Q2553" s="12"/>
      <c r="R2553" s="12"/>
      <c r="S2553" s="12"/>
      <c r="U2553" s="3"/>
      <c r="V2553" s="3"/>
    </row>
    <row r="2554" spans="1:22" x14ac:dyDescent="0.3">
      <c r="A2554" s="81"/>
      <c r="O2554" s="12"/>
      <c r="P2554" s="12"/>
      <c r="Q2554" s="12"/>
      <c r="R2554" s="12"/>
      <c r="S2554" s="12"/>
      <c r="U2554" s="3"/>
      <c r="V2554" s="3"/>
    </row>
    <row r="2555" spans="1:22" x14ac:dyDescent="0.3">
      <c r="A2555" s="81"/>
      <c r="O2555" s="12"/>
      <c r="P2555" s="12"/>
      <c r="Q2555" s="12"/>
      <c r="R2555" s="12"/>
      <c r="S2555" s="12"/>
      <c r="U2555" s="3"/>
      <c r="V2555" s="3"/>
    </row>
    <row r="2556" spans="1:22" x14ac:dyDescent="0.3">
      <c r="A2556" s="81"/>
      <c r="O2556" s="12"/>
      <c r="P2556" s="12"/>
      <c r="Q2556" s="12"/>
      <c r="R2556" s="12"/>
      <c r="S2556" s="12"/>
      <c r="U2556" s="3"/>
      <c r="V2556" s="3"/>
    </row>
    <row r="2557" spans="1:22" x14ac:dyDescent="0.3">
      <c r="A2557" s="81"/>
      <c r="O2557" s="12"/>
      <c r="P2557" s="12"/>
      <c r="Q2557" s="12"/>
      <c r="R2557" s="12"/>
      <c r="S2557" s="12"/>
      <c r="U2557" s="3"/>
      <c r="V2557" s="3"/>
    </row>
    <row r="2558" spans="1:22" x14ac:dyDescent="0.3">
      <c r="A2558" s="81"/>
      <c r="O2558" s="12"/>
      <c r="P2558" s="12"/>
      <c r="Q2558" s="12"/>
      <c r="R2558" s="12"/>
      <c r="S2558" s="12"/>
      <c r="U2558" s="3"/>
      <c r="V2558" s="3"/>
    </row>
    <row r="2559" spans="1:22" x14ac:dyDescent="0.3">
      <c r="A2559" s="81"/>
      <c r="O2559" s="12"/>
      <c r="P2559" s="12"/>
      <c r="Q2559" s="12"/>
      <c r="R2559" s="12"/>
      <c r="S2559" s="12"/>
      <c r="U2559" s="3"/>
      <c r="V2559" s="3"/>
    </row>
    <row r="2560" spans="1:22" x14ac:dyDescent="0.3">
      <c r="A2560" s="81"/>
      <c r="O2560" s="12"/>
      <c r="P2560" s="12"/>
      <c r="Q2560" s="12"/>
      <c r="R2560" s="12"/>
      <c r="S2560" s="12"/>
      <c r="U2560" s="3"/>
      <c r="V2560" s="3"/>
    </row>
    <row r="2561" spans="1:22" x14ac:dyDescent="0.3">
      <c r="A2561" s="81"/>
      <c r="O2561" s="12"/>
      <c r="P2561" s="12"/>
      <c r="Q2561" s="12"/>
      <c r="R2561" s="12"/>
      <c r="S2561" s="12"/>
      <c r="U2561" s="3"/>
      <c r="V2561" s="3"/>
    </row>
    <row r="2562" spans="1:22" x14ac:dyDescent="0.3">
      <c r="A2562" s="81"/>
      <c r="O2562" s="12"/>
      <c r="P2562" s="12"/>
      <c r="Q2562" s="12"/>
      <c r="R2562" s="12"/>
      <c r="S2562" s="12"/>
      <c r="U2562" s="3"/>
      <c r="V2562" s="3"/>
    </row>
    <row r="2563" spans="1:22" x14ac:dyDescent="0.3">
      <c r="A2563" s="81"/>
      <c r="O2563" s="12"/>
      <c r="P2563" s="12"/>
      <c r="Q2563" s="12"/>
      <c r="R2563" s="12"/>
      <c r="S2563" s="12"/>
      <c r="U2563" s="3"/>
      <c r="V2563" s="3"/>
    </row>
    <row r="2564" spans="1:22" x14ac:dyDescent="0.3">
      <c r="A2564" s="81"/>
      <c r="O2564" s="12"/>
      <c r="P2564" s="12"/>
      <c r="Q2564" s="12"/>
      <c r="R2564" s="12"/>
      <c r="S2564" s="12"/>
      <c r="U2564" s="3"/>
      <c r="V2564" s="3"/>
    </row>
    <row r="2565" spans="1:22" x14ac:dyDescent="0.3">
      <c r="A2565" s="81"/>
      <c r="O2565" s="12"/>
      <c r="P2565" s="12"/>
      <c r="Q2565" s="12"/>
      <c r="R2565" s="12"/>
      <c r="S2565" s="12"/>
      <c r="U2565" s="3"/>
      <c r="V2565" s="3"/>
    </row>
    <row r="2566" spans="1:22" x14ac:dyDescent="0.3">
      <c r="A2566" s="81"/>
      <c r="O2566" s="12"/>
      <c r="P2566" s="12"/>
      <c r="Q2566" s="12"/>
      <c r="R2566" s="12"/>
      <c r="S2566" s="12"/>
      <c r="U2566" s="3"/>
      <c r="V2566" s="3"/>
    </row>
    <row r="2567" spans="1:22" x14ac:dyDescent="0.3">
      <c r="A2567" s="81"/>
      <c r="O2567" s="12"/>
      <c r="P2567" s="12"/>
      <c r="Q2567" s="12"/>
      <c r="R2567" s="12"/>
      <c r="S2567" s="12"/>
      <c r="U2567" s="3"/>
      <c r="V2567" s="3"/>
    </row>
    <row r="2568" spans="1:22" x14ac:dyDescent="0.3">
      <c r="A2568" s="81"/>
      <c r="O2568" s="12"/>
      <c r="P2568" s="12"/>
      <c r="Q2568" s="12"/>
      <c r="R2568" s="12"/>
      <c r="S2568" s="12"/>
      <c r="U2568" s="3"/>
      <c r="V2568" s="3"/>
    </row>
    <row r="2569" spans="1:22" x14ac:dyDescent="0.3">
      <c r="A2569" s="81"/>
      <c r="O2569" s="12"/>
      <c r="P2569" s="12"/>
      <c r="Q2569" s="12"/>
      <c r="R2569" s="12"/>
      <c r="S2569" s="12"/>
      <c r="U2569" s="3"/>
      <c r="V2569" s="3"/>
    </row>
    <row r="2570" spans="1:22" x14ac:dyDescent="0.3">
      <c r="A2570" s="81"/>
      <c r="O2570" s="12"/>
      <c r="P2570" s="12"/>
      <c r="Q2570" s="12"/>
      <c r="R2570" s="12"/>
      <c r="S2570" s="12"/>
      <c r="U2570" s="3"/>
      <c r="V2570" s="3"/>
    </row>
    <row r="2571" spans="1:22" x14ac:dyDescent="0.3">
      <c r="A2571" s="81"/>
      <c r="O2571" s="12"/>
      <c r="P2571" s="12"/>
      <c r="Q2571" s="12"/>
      <c r="R2571" s="12"/>
      <c r="S2571" s="12"/>
      <c r="U2571" s="3"/>
      <c r="V2571" s="3"/>
    </row>
    <row r="2572" spans="1:22" x14ac:dyDescent="0.3">
      <c r="A2572" s="81"/>
      <c r="O2572" s="12"/>
      <c r="P2572" s="12"/>
      <c r="Q2572" s="12"/>
      <c r="R2572" s="12"/>
      <c r="S2572" s="12"/>
      <c r="U2572" s="3"/>
      <c r="V2572" s="3"/>
    </row>
    <row r="2573" spans="1:22" x14ac:dyDescent="0.3">
      <c r="A2573" s="81"/>
      <c r="O2573" s="12"/>
      <c r="P2573" s="12"/>
      <c r="Q2573" s="12"/>
      <c r="R2573" s="12"/>
      <c r="S2573" s="12"/>
      <c r="U2573" s="3"/>
      <c r="V2573" s="3"/>
    </row>
    <row r="2574" spans="1:22" x14ac:dyDescent="0.3">
      <c r="A2574" s="81"/>
      <c r="O2574" s="12"/>
      <c r="P2574" s="12"/>
      <c r="Q2574" s="12"/>
      <c r="R2574" s="12"/>
      <c r="S2574" s="12"/>
      <c r="U2574" s="3"/>
      <c r="V2574" s="3"/>
    </row>
    <row r="2575" spans="1:22" x14ac:dyDescent="0.3">
      <c r="A2575" s="81"/>
      <c r="O2575" s="12"/>
      <c r="P2575" s="12"/>
      <c r="Q2575" s="12"/>
      <c r="R2575" s="12"/>
      <c r="S2575" s="12"/>
      <c r="U2575" s="3"/>
      <c r="V2575" s="3"/>
    </row>
    <row r="2576" spans="1:22" x14ac:dyDescent="0.3">
      <c r="A2576" s="81"/>
      <c r="O2576" s="12"/>
      <c r="P2576" s="12"/>
      <c r="Q2576" s="12"/>
      <c r="R2576" s="12"/>
      <c r="S2576" s="12"/>
      <c r="U2576" s="3"/>
      <c r="V2576" s="3"/>
    </row>
    <row r="2577" spans="1:22" x14ac:dyDescent="0.3">
      <c r="A2577" s="81"/>
      <c r="O2577" s="12"/>
      <c r="P2577" s="12"/>
      <c r="Q2577" s="12"/>
      <c r="R2577" s="12"/>
      <c r="S2577" s="12"/>
      <c r="U2577" s="3"/>
      <c r="V2577" s="3"/>
    </row>
    <row r="2578" spans="1:22" x14ac:dyDescent="0.3">
      <c r="A2578" s="81"/>
      <c r="O2578" s="12"/>
      <c r="P2578" s="12"/>
      <c r="Q2578" s="12"/>
      <c r="R2578" s="12"/>
      <c r="S2578" s="12"/>
      <c r="U2578" s="3"/>
      <c r="V2578" s="3"/>
    </row>
    <row r="2579" spans="1:22" x14ac:dyDescent="0.3">
      <c r="A2579" s="81"/>
      <c r="O2579" s="12"/>
      <c r="P2579" s="12"/>
      <c r="Q2579" s="12"/>
      <c r="R2579" s="12"/>
      <c r="S2579" s="12"/>
      <c r="U2579" s="3"/>
      <c r="V2579" s="3"/>
    </row>
    <row r="2580" spans="1:22" x14ac:dyDescent="0.3">
      <c r="A2580" s="81"/>
      <c r="O2580" s="12"/>
      <c r="P2580" s="12"/>
      <c r="Q2580" s="12"/>
      <c r="R2580" s="12"/>
      <c r="S2580" s="12"/>
      <c r="U2580" s="3"/>
      <c r="V2580" s="3"/>
    </row>
    <row r="2581" spans="1:22" x14ac:dyDescent="0.3">
      <c r="A2581" s="81"/>
      <c r="O2581" s="12"/>
      <c r="P2581" s="12"/>
      <c r="Q2581" s="12"/>
      <c r="R2581" s="12"/>
      <c r="S2581" s="12"/>
      <c r="U2581" s="3"/>
      <c r="V2581" s="3"/>
    </row>
    <row r="2582" spans="1:22" x14ac:dyDescent="0.3">
      <c r="A2582" s="81"/>
      <c r="O2582" s="12"/>
      <c r="P2582" s="12"/>
      <c r="Q2582" s="12"/>
      <c r="R2582" s="12"/>
      <c r="S2582" s="12"/>
      <c r="U2582" s="3"/>
      <c r="V2582" s="3"/>
    </row>
    <row r="2583" spans="1:22" x14ac:dyDescent="0.3">
      <c r="A2583" s="81"/>
      <c r="O2583" s="12"/>
      <c r="P2583" s="12"/>
      <c r="Q2583" s="12"/>
      <c r="R2583" s="12"/>
      <c r="S2583" s="12"/>
      <c r="U2583" s="3"/>
      <c r="V2583" s="3"/>
    </row>
    <row r="2584" spans="1:22" x14ac:dyDescent="0.3">
      <c r="A2584" s="81"/>
      <c r="O2584" s="12"/>
      <c r="P2584" s="12"/>
      <c r="Q2584" s="12"/>
      <c r="R2584" s="12"/>
      <c r="S2584" s="12"/>
      <c r="U2584" s="3"/>
      <c r="V2584" s="3"/>
    </row>
    <row r="2585" spans="1:22" x14ac:dyDescent="0.3">
      <c r="A2585" s="81"/>
      <c r="O2585" s="12"/>
      <c r="P2585" s="12"/>
      <c r="Q2585" s="12"/>
      <c r="R2585" s="12"/>
      <c r="S2585" s="12"/>
      <c r="U2585" s="3"/>
      <c r="V2585" s="3"/>
    </row>
    <row r="2586" spans="1:22" x14ac:dyDescent="0.3">
      <c r="A2586" s="81"/>
      <c r="O2586" s="12"/>
      <c r="P2586" s="12"/>
      <c r="Q2586" s="12"/>
      <c r="R2586" s="12"/>
      <c r="S2586" s="12"/>
      <c r="U2586" s="3"/>
      <c r="V2586" s="3"/>
    </row>
    <row r="2587" spans="1:22" x14ac:dyDescent="0.3">
      <c r="A2587" s="81"/>
      <c r="O2587" s="12"/>
      <c r="P2587" s="12"/>
      <c r="Q2587" s="12"/>
      <c r="R2587" s="12"/>
      <c r="S2587" s="12"/>
      <c r="U2587" s="3"/>
      <c r="V2587" s="3"/>
    </row>
    <row r="2588" spans="1:22" x14ac:dyDescent="0.3">
      <c r="A2588" s="81"/>
      <c r="O2588" s="12"/>
      <c r="P2588" s="12"/>
      <c r="Q2588" s="12"/>
      <c r="R2588" s="12"/>
      <c r="S2588" s="12"/>
      <c r="U2588" s="3"/>
      <c r="V2588" s="3"/>
    </row>
    <row r="2589" spans="1:22" x14ac:dyDescent="0.3">
      <c r="A2589" s="81"/>
      <c r="O2589" s="12"/>
      <c r="P2589" s="12"/>
      <c r="Q2589" s="12"/>
      <c r="R2589" s="12"/>
      <c r="S2589" s="12"/>
      <c r="U2589" s="3"/>
      <c r="V2589" s="3"/>
    </row>
    <row r="2590" spans="1:22" x14ac:dyDescent="0.3">
      <c r="A2590" s="81"/>
      <c r="O2590" s="12"/>
      <c r="P2590" s="12"/>
      <c r="Q2590" s="12"/>
      <c r="R2590" s="12"/>
      <c r="S2590" s="12"/>
      <c r="U2590" s="3"/>
      <c r="V2590" s="3"/>
    </row>
    <row r="2591" spans="1:22" x14ac:dyDescent="0.3">
      <c r="A2591" s="81"/>
      <c r="O2591" s="12"/>
      <c r="P2591" s="12"/>
      <c r="Q2591" s="12"/>
      <c r="R2591" s="12"/>
      <c r="S2591" s="12"/>
      <c r="U2591" s="3"/>
      <c r="V2591" s="3"/>
    </row>
    <row r="2592" spans="1:22" x14ac:dyDescent="0.3">
      <c r="A2592" s="81"/>
      <c r="O2592" s="12"/>
      <c r="P2592" s="12"/>
      <c r="Q2592" s="12"/>
      <c r="R2592" s="12"/>
      <c r="S2592" s="12"/>
      <c r="U2592" s="3"/>
      <c r="V2592" s="3"/>
    </row>
    <row r="2593" spans="1:22" x14ac:dyDescent="0.3">
      <c r="A2593" s="81"/>
      <c r="O2593" s="12"/>
      <c r="P2593" s="12"/>
      <c r="Q2593" s="12"/>
      <c r="R2593" s="12"/>
      <c r="S2593" s="12"/>
      <c r="U2593" s="3"/>
      <c r="V2593" s="3"/>
    </row>
    <row r="2594" spans="1:22" x14ac:dyDescent="0.3">
      <c r="A2594" s="81"/>
      <c r="O2594" s="12"/>
      <c r="P2594" s="12"/>
      <c r="Q2594" s="12"/>
      <c r="R2594" s="12"/>
      <c r="S2594" s="12"/>
      <c r="U2594" s="3"/>
      <c r="V2594" s="3"/>
    </row>
    <row r="2595" spans="1:22" x14ac:dyDescent="0.3">
      <c r="A2595" s="81"/>
      <c r="O2595" s="12"/>
      <c r="P2595" s="12"/>
      <c r="Q2595" s="12"/>
      <c r="R2595" s="12"/>
      <c r="S2595" s="12"/>
      <c r="U2595" s="3"/>
      <c r="V2595" s="3"/>
    </row>
    <row r="2596" spans="1:22" x14ac:dyDescent="0.3">
      <c r="A2596" s="81"/>
      <c r="O2596" s="12"/>
      <c r="P2596" s="12"/>
      <c r="Q2596" s="12"/>
      <c r="R2596" s="12"/>
      <c r="S2596" s="12"/>
      <c r="U2596" s="3"/>
      <c r="V2596" s="3"/>
    </row>
    <row r="2597" spans="1:22" x14ac:dyDescent="0.3">
      <c r="A2597" s="81"/>
      <c r="O2597" s="12"/>
      <c r="P2597" s="12"/>
      <c r="Q2597" s="12"/>
      <c r="R2597" s="12"/>
      <c r="S2597" s="12"/>
      <c r="U2597" s="3"/>
      <c r="V2597" s="3"/>
    </row>
    <row r="2598" spans="1:22" x14ac:dyDescent="0.3">
      <c r="A2598" s="81"/>
      <c r="O2598" s="12"/>
      <c r="P2598" s="12"/>
      <c r="Q2598" s="12"/>
      <c r="R2598" s="12"/>
      <c r="S2598" s="12"/>
      <c r="U2598" s="3"/>
      <c r="V2598" s="3"/>
    </row>
    <row r="2599" spans="1:22" x14ac:dyDescent="0.3">
      <c r="A2599" s="81"/>
      <c r="O2599" s="12"/>
      <c r="P2599" s="12"/>
      <c r="Q2599" s="12"/>
      <c r="R2599" s="12"/>
      <c r="S2599" s="12"/>
      <c r="U2599" s="3"/>
      <c r="V2599" s="3"/>
    </row>
    <row r="2600" spans="1:22" x14ac:dyDescent="0.3">
      <c r="A2600" s="81"/>
      <c r="O2600" s="12"/>
      <c r="P2600" s="12"/>
      <c r="Q2600" s="12"/>
      <c r="R2600" s="12"/>
      <c r="S2600" s="12"/>
      <c r="U2600" s="3"/>
      <c r="V2600" s="3"/>
    </row>
    <row r="2601" spans="1:22" x14ac:dyDescent="0.3">
      <c r="A2601" s="81"/>
      <c r="O2601" s="12"/>
      <c r="P2601" s="12"/>
      <c r="Q2601" s="12"/>
      <c r="R2601" s="12"/>
      <c r="S2601" s="12"/>
      <c r="U2601" s="3"/>
      <c r="V2601" s="3"/>
    </row>
    <row r="2602" spans="1:22" x14ac:dyDescent="0.3">
      <c r="A2602" s="81"/>
      <c r="O2602" s="12"/>
      <c r="P2602" s="12"/>
      <c r="Q2602" s="12"/>
      <c r="R2602" s="12"/>
      <c r="S2602" s="12"/>
      <c r="U2602" s="3"/>
      <c r="V2602" s="3"/>
    </row>
    <row r="2603" spans="1:22" x14ac:dyDescent="0.3">
      <c r="A2603" s="81"/>
      <c r="O2603" s="12"/>
      <c r="P2603" s="12"/>
      <c r="Q2603" s="12"/>
      <c r="R2603" s="12"/>
      <c r="S2603" s="12"/>
      <c r="U2603" s="3"/>
      <c r="V2603" s="3"/>
    </row>
    <row r="2604" spans="1:22" x14ac:dyDescent="0.3">
      <c r="A2604" s="81"/>
      <c r="O2604" s="12"/>
      <c r="P2604" s="12"/>
      <c r="Q2604" s="12"/>
      <c r="R2604" s="12"/>
      <c r="S2604" s="12"/>
      <c r="U2604" s="3"/>
      <c r="V2604" s="3"/>
    </row>
    <row r="2605" spans="1:22" x14ac:dyDescent="0.3">
      <c r="A2605" s="81"/>
      <c r="O2605" s="12"/>
      <c r="P2605" s="12"/>
      <c r="Q2605" s="12"/>
      <c r="R2605" s="12"/>
      <c r="S2605" s="12"/>
      <c r="U2605" s="3"/>
      <c r="V2605" s="3"/>
    </row>
    <row r="2606" spans="1:22" x14ac:dyDescent="0.3">
      <c r="A2606" s="81"/>
      <c r="O2606" s="12"/>
      <c r="P2606" s="12"/>
      <c r="Q2606" s="12"/>
      <c r="R2606" s="12"/>
      <c r="S2606" s="12"/>
      <c r="U2606" s="3"/>
      <c r="V2606" s="3"/>
    </row>
    <row r="2607" spans="1:22" x14ac:dyDescent="0.3">
      <c r="A2607" s="81"/>
      <c r="O2607" s="12"/>
      <c r="P2607" s="12"/>
      <c r="Q2607" s="12"/>
      <c r="R2607" s="12"/>
      <c r="S2607" s="12"/>
      <c r="U2607" s="3"/>
      <c r="V2607" s="3"/>
    </row>
    <row r="2608" spans="1:22" x14ac:dyDescent="0.3">
      <c r="A2608" s="81"/>
      <c r="O2608" s="12"/>
      <c r="P2608" s="12"/>
      <c r="Q2608" s="12"/>
      <c r="R2608" s="12"/>
      <c r="S2608" s="12"/>
      <c r="U2608" s="3"/>
      <c r="V2608" s="3"/>
    </row>
    <row r="2609" spans="1:22" x14ac:dyDescent="0.3">
      <c r="A2609" s="81"/>
      <c r="O2609" s="12"/>
      <c r="P2609" s="12"/>
      <c r="Q2609" s="12"/>
      <c r="R2609" s="12"/>
      <c r="S2609" s="12"/>
      <c r="U2609" s="3"/>
      <c r="V2609" s="3"/>
    </row>
    <row r="2610" spans="1:22" x14ac:dyDescent="0.3">
      <c r="A2610" s="81"/>
      <c r="O2610" s="12"/>
      <c r="P2610" s="12"/>
      <c r="Q2610" s="12"/>
      <c r="R2610" s="12"/>
      <c r="S2610" s="12"/>
      <c r="U2610" s="3"/>
      <c r="V2610" s="3"/>
    </row>
    <row r="2611" spans="1:22" x14ac:dyDescent="0.3">
      <c r="A2611" s="81"/>
      <c r="O2611" s="12"/>
      <c r="P2611" s="12"/>
      <c r="Q2611" s="12"/>
      <c r="R2611" s="12"/>
      <c r="S2611" s="12"/>
      <c r="U2611" s="3"/>
      <c r="V2611" s="3"/>
    </row>
    <row r="2612" spans="1:22" x14ac:dyDescent="0.3">
      <c r="A2612" s="81"/>
      <c r="O2612" s="12"/>
      <c r="P2612" s="12"/>
      <c r="Q2612" s="12"/>
      <c r="R2612" s="12"/>
      <c r="S2612" s="12"/>
      <c r="U2612" s="3"/>
      <c r="V2612" s="3"/>
    </row>
    <row r="2613" spans="1:22" x14ac:dyDescent="0.3">
      <c r="A2613" s="81"/>
      <c r="O2613" s="12"/>
      <c r="P2613" s="12"/>
      <c r="Q2613" s="12"/>
      <c r="R2613" s="12"/>
      <c r="S2613" s="12"/>
      <c r="U2613" s="3"/>
      <c r="V2613" s="3"/>
    </row>
    <row r="2614" spans="1:22" x14ac:dyDescent="0.3">
      <c r="A2614" s="81"/>
      <c r="O2614" s="12"/>
      <c r="P2614" s="12"/>
      <c r="Q2614" s="12"/>
      <c r="R2614" s="12"/>
      <c r="S2614" s="12"/>
      <c r="U2614" s="3"/>
      <c r="V2614" s="3"/>
    </row>
    <row r="2615" spans="1:22" x14ac:dyDescent="0.3">
      <c r="A2615" s="81"/>
      <c r="O2615" s="12"/>
      <c r="P2615" s="12"/>
      <c r="Q2615" s="12"/>
      <c r="R2615" s="12"/>
      <c r="S2615" s="12"/>
      <c r="U2615" s="3"/>
      <c r="V2615" s="3"/>
    </row>
    <row r="2616" spans="1:22" x14ac:dyDescent="0.3">
      <c r="A2616" s="81"/>
      <c r="O2616" s="12"/>
      <c r="P2616" s="12"/>
      <c r="Q2616" s="12"/>
      <c r="R2616" s="12"/>
      <c r="S2616" s="12"/>
      <c r="U2616" s="3"/>
      <c r="V2616" s="3"/>
    </row>
    <row r="2617" spans="1:22" x14ac:dyDescent="0.3">
      <c r="A2617" s="81"/>
      <c r="O2617" s="12"/>
      <c r="P2617" s="12"/>
      <c r="Q2617" s="12"/>
      <c r="R2617" s="12"/>
      <c r="S2617" s="12"/>
      <c r="U2617" s="3"/>
      <c r="V2617" s="3"/>
    </row>
    <row r="2618" spans="1:22" x14ac:dyDescent="0.3">
      <c r="A2618" s="81"/>
      <c r="O2618" s="12"/>
      <c r="P2618" s="12"/>
      <c r="Q2618" s="12"/>
      <c r="R2618" s="12"/>
      <c r="S2618" s="12"/>
      <c r="U2618" s="3"/>
      <c r="V2618" s="3"/>
    </row>
    <row r="2619" spans="1:22" x14ac:dyDescent="0.3">
      <c r="A2619" s="81"/>
      <c r="O2619" s="12"/>
      <c r="P2619" s="12"/>
      <c r="Q2619" s="12"/>
      <c r="R2619" s="12"/>
      <c r="S2619" s="12"/>
      <c r="U2619" s="3"/>
      <c r="V2619" s="3"/>
    </row>
    <row r="2620" spans="1:22" x14ac:dyDescent="0.3">
      <c r="A2620" s="81"/>
      <c r="O2620" s="12"/>
      <c r="P2620" s="12"/>
      <c r="Q2620" s="12"/>
      <c r="R2620" s="12"/>
      <c r="S2620" s="12"/>
      <c r="U2620" s="3"/>
      <c r="V2620" s="3"/>
    </row>
    <row r="2621" spans="1:22" x14ac:dyDescent="0.3">
      <c r="A2621" s="81"/>
      <c r="O2621" s="12"/>
      <c r="P2621" s="12"/>
      <c r="Q2621" s="12"/>
      <c r="R2621" s="12"/>
      <c r="S2621" s="12"/>
      <c r="U2621" s="3"/>
      <c r="V2621" s="3"/>
    </row>
    <row r="2622" spans="1:22" x14ac:dyDescent="0.3">
      <c r="A2622" s="81"/>
      <c r="O2622" s="12"/>
      <c r="P2622" s="12"/>
      <c r="Q2622" s="12"/>
      <c r="R2622" s="12"/>
      <c r="S2622" s="12"/>
      <c r="U2622" s="3"/>
      <c r="V2622" s="3"/>
    </row>
    <row r="2623" spans="1:22" x14ac:dyDescent="0.3">
      <c r="A2623" s="81"/>
      <c r="O2623" s="12"/>
      <c r="P2623" s="12"/>
      <c r="Q2623" s="12"/>
      <c r="R2623" s="12"/>
      <c r="S2623" s="12"/>
      <c r="U2623" s="3"/>
      <c r="V2623" s="3"/>
    </row>
    <row r="2624" spans="1:22" x14ac:dyDescent="0.3">
      <c r="A2624" s="81"/>
      <c r="O2624" s="12"/>
      <c r="P2624" s="12"/>
      <c r="Q2624" s="12"/>
      <c r="R2624" s="12"/>
      <c r="S2624" s="12"/>
      <c r="U2624" s="3"/>
      <c r="V2624" s="3"/>
    </row>
    <row r="2625" spans="1:22" x14ac:dyDescent="0.3">
      <c r="A2625" s="81"/>
      <c r="O2625" s="12"/>
      <c r="P2625" s="12"/>
      <c r="Q2625" s="12"/>
      <c r="R2625" s="12"/>
      <c r="S2625" s="12"/>
      <c r="U2625" s="3"/>
      <c r="V2625" s="3"/>
    </row>
    <row r="2626" spans="1:22" x14ac:dyDescent="0.3">
      <c r="A2626" s="81"/>
      <c r="O2626" s="12"/>
      <c r="P2626" s="12"/>
      <c r="Q2626" s="12"/>
      <c r="R2626" s="12"/>
      <c r="S2626" s="12"/>
      <c r="U2626" s="3"/>
      <c r="V2626" s="3"/>
    </row>
    <row r="2627" spans="1:22" x14ac:dyDescent="0.3">
      <c r="A2627" s="81"/>
      <c r="O2627" s="12"/>
      <c r="P2627" s="12"/>
      <c r="Q2627" s="12"/>
      <c r="R2627" s="12"/>
      <c r="S2627" s="12"/>
      <c r="U2627" s="3"/>
      <c r="V2627" s="3"/>
    </row>
    <row r="2628" spans="1:22" x14ac:dyDescent="0.3">
      <c r="A2628" s="81"/>
      <c r="O2628" s="12"/>
      <c r="P2628" s="12"/>
      <c r="Q2628" s="12"/>
      <c r="R2628" s="12"/>
      <c r="S2628" s="12"/>
      <c r="U2628" s="3"/>
      <c r="V2628" s="3"/>
    </row>
    <row r="2629" spans="1:22" x14ac:dyDescent="0.3">
      <c r="A2629" s="81"/>
      <c r="O2629" s="12"/>
      <c r="P2629" s="12"/>
      <c r="Q2629" s="12"/>
      <c r="R2629" s="12"/>
      <c r="S2629" s="12"/>
      <c r="U2629" s="3"/>
      <c r="V2629" s="3"/>
    </row>
    <row r="2630" spans="1:22" x14ac:dyDescent="0.3">
      <c r="A2630" s="81"/>
      <c r="O2630" s="12"/>
      <c r="P2630" s="12"/>
      <c r="Q2630" s="12"/>
      <c r="R2630" s="12"/>
      <c r="S2630" s="12"/>
      <c r="U2630" s="3"/>
      <c r="V2630" s="3"/>
    </row>
    <row r="2631" spans="1:22" x14ac:dyDescent="0.3">
      <c r="A2631" s="81"/>
      <c r="O2631" s="12"/>
      <c r="P2631" s="12"/>
      <c r="Q2631" s="12"/>
      <c r="R2631" s="12"/>
      <c r="S2631" s="12"/>
      <c r="U2631" s="3"/>
      <c r="V2631" s="3"/>
    </row>
    <row r="2632" spans="1:22" x14ac:dyDescent="0.3">
      <c r="A2632" s="81"/>
      <c r="O2632" s="12"/>
      <c r="P2632" s="12"/>
      <c r="Q2632" s="12"/>
      <c r="R2632" s="12"/>
      <c r="S2632" s="12"/>
      <c r="U2632" s="3"/>
      <c r="V2632" s="3"/>
    </row>
    <row r="2633" spans="1:22" x14ac:dyDescent="0.3">
      <c r="A2633" s="81"/>
      <c r="O2633" s="12"/>
      <c r="P2633" s="12"/>
      <c r="Q2633" s="12"/>
      <c r="R2633" s="12"/>
      <c r="S2633" s="12"/>
      <c r="U2633" s="3"/>
      <c r="V2633" s="3"/>
    </row>
    <row r="2634" spans="1:22" x14ac:dyDescent="0.3">
      <c r="A2634" s="81"/>
      <c r="O2634" s="12"/>
      <c r="P2634" s="12"/>
      <c r="Q2634" s="12"/>
      <c r="R2634" s="12"/>
      <c r="S2634" s="12"/>
      <c r="U2634" s="3"/>
      <c r="V2634" s="3"/>
    </row>
    <row r="2635" spans="1:22" x14ac:dyDescent="0.3">
      <c r="A2635" s="81"/>
      <c r="O2635" s="12"/>
      <c r="P2635" s="12"/>
      <c r="Q2635" s="12"/>
      <c r="R2635" s="12"/>
      <c r="S2635" s="12"/>
      <c r="U2635" s="3"/>
      <c r="V2635" s="3"/>
    </row>
    <row r="2636" spans="1:22" x14ac:dyDescent="0.3">
      <c r="A2636" s="81"/>
      <c r="O2636" s="12"/>
      <c r="P2636" s="12"/>
      <c r="Q2636" s="12"/>
      <c r="R2636" s="12"/>
      <c r="S2636" s="12"/>
      <c r="U2636" s="3"/>
      <c r="V2636" s="3"/>
    </row>
    <row r="2637" spans="1:22" x14ac:dyDescent="0.3">
      <c r="A2637" s="81"/>
      <c r="O2637" s="12"/>
      <c r="P2637" s="12"/>
      <c r="Q2637" s="12"/>
      <c r="R2637" s="12"/>
      <c r="S2637" s="12"/>
      <c r="U2637" s="3"/>
      <c r="V2637" s="3"/>
    </row>
    <row r="2638" spans="1:22" x14ac:dyDescent="0.3">
      <c r="A2638" s="81"/>
      <c r="O2638" s="12"/>
      <c r="P2638" s="12"/>
      <c r="Q2638" s="12"/>
      <c r="R2638" s="12"/>
      <c r="S2638" s="12"/>
      <c r="U2638" s="3"/>
      <c r="V2638" s="3"/>
    </row>
    <row r="2639" spans="1:22" x14ac:dyDescent="0.3">
      <c r="A2639" s="81"/>
      <c r="O2639" s="12"/>
      <c r="P2639" s="12"/>
      <c r="Q2639" s="12"/>
      <c r="R2639" s="12"/>
      <c r="S2639" s="12"/>
      <c r="U2639" s="3"/>
      <c r="V2639" s="3"/>
    </row>
    <row r="2640" spans="1:22" x14ac:dyDescent="0.3">
      <c r="A2640" s="81"/>
      <c r="O2640" s="12"/>
      <c r="P2640" s="12"/>
      <c r="Q2640" s="12"/>
      <c r="R2640" s="12"/>
      <c r="S2640" s="12"/>
      <c r="U2640" s="3"/>
      <c r="V2640" s="3"/>
    </row>
    <row r="2641" spans="1:22" x14ac:dyDescent="0.3">
      <c r="A2641" s="81"/>
      <c r="O2641" s="12"/>
      <c r="P2641" s="12"/>
      <c r="Q2641" s="12"/>
      <c r="R2641" s="12"/>
      <c r="S2641" s="12"/>
      <c r="U2641" s="3"/>
      <c r="V2641" s="3"/>
    </row>
    <row r="2642" spans="1:22" x14ac:dyDescent="0.3">
      <c r="A2642" s="81"/>
      <c r="O2642" s="12"/>
      <c r="P2642" s="12"/>
      <c r="Q2642" s="12"/>
      <c r="R2642" s="12"/>
      <c r="S2642" s="12"/>
      <c r="U2642" s="3"/>
      <c r="V2642" s="3"/>
    </row>
    <row r="2643" spans="1:22" x14ac:dyDescent="0.3">
      <c r="A2643" s="81"/>
      <c r="O2643" s="12"/>
      <c r="P2643" s="12"/>
      <c r="Q2643" s="12"/>
      <c r="R2643" s="12"/>
      <c r="S2643" s="12"/>
      <c r="U2643" s="3"/>
      <c r="V2643" s="3"/>
    </row>
    <row r="2644" spans="1:22" x14ac:dyDescent="0.3">
      <c r="A2644" s="81"/>
      <c r="O2644" s="12"/>
      <c r="P2644" s="12"/>
      <c r="Q2644" s="12"/>
      <c r="R2644" s="12"/>
      <c r="S2644" s="12"/>
      <c r="U2644" s="3"/>
      <c r="V2644" s="3"/>
    </row>
    <row r="2645" spans="1:22" x14ac:dyDescent="0.3">
      <c r="A2645" s="81"/>
      <c r="O2645" s="12"/>
      <c r="P2645" s="12"/>
      <c r="Q2645" s="12"/>
      <c r="R2645" s="12"/>
      <c r="S2645" s="12"/>
      <c r="U2645" s="3"/>
      <c r="V2645" s="3"/>
    </row>
    <row r="2646" spans="1:22" x14ac:dyDescent="0.3">
      <c r="A2646" s="81"/>
      <c r="O2646" s="12"/>
      <c r="P2646" s="12"/>
      <c r="Q2646" s="12"/>
      <c r="R2646" s="12"/>
      <c r="S2646" s="12"/>
      <c r="U2646" s="3"/>
      <c r="V2646" s="3"/>
    </row>
    <row r="2647" spans="1:22" x14ac:dyDescent="0.3">
      <c r="A2647" s="81"/>
      <c r="O2647" s="12"/>
      <c r="P2647" s="12"/>
      <c r="Q2647" s="12"/>
      <c r="R2647" s="12"/>
      <c r="S2647" s="12"/>
      <c r="U2647" s="3"/>
      <c r="V2647" s="3"/>
    </row>
    <row r="2648" spans="1:22" x14ac:dyDescent="0.3">
      <c r="A2648" s="81"/>
      <c r="O2648" s="12"/>
      <c r="P2648" s="12"/>
      <c r="Q2648" s="12"/>
      <c r="R2648" s="12"/>
      <c r="S2648" s="12"/>
      <c r="U2648" s="3"/>
      <c r="V2648" s="3"/>
    </row>
    <row r="2649" spans="1:22" x14ac:dyDescent="0.3">
      <c r="A2649" s="81"/>
      <c r="O2649" s="12"/>
      <c r="P2649" s="12"/>
      <c r="Q2649" s="12"/>
      <c r="R2649" s="12"/>
      <c r="S2649" s="12"/>
      <c r="U2649" s="3"/>
      <c r="V2649" s="3"/>
    </row>
    <row r="2650" spans="1:22" x14ac:dyDescent="0.3">
      <c r="A2650" s="81"/>
      <c r="O2650" s="12"/>
      <c r="P2650" s="12"/>
      <c r="Q2650" s="12"/>
      <c r="R2650" s="12"/>
      <c r="S2650" s="12"/>
      <c r="U2650" s="3"/>
      <c r="V2650" s="3"/>
    </row>
    <row r="2651" spans="1:22" x14ac:dyDescent="0.3">
      <c r="A2651" s="81"/>
      <c r="O2651" s="12"/>
      <c r="P2651" s="12"/>
      <c r="Q2651" s="12"/>
      <c r="R2651" s="12"/>
      <c r="S2651" s="12"/>
      <c r="U2651" s="3"/>
      <c r="V2651" s="3"/>
    </row>
    <row r="2652" spans="1:22" x14ac:dyDescent="0.3">
      <c r="A2652" s="81"/>
      <c r="O2652" s="12"/>
      <c r="P2652" s="12"/>
      <c r="Q2652" s="12"/>
      <c r="R2652" s="12"/>
      <c r="S2652" s="12"/>
      <c r="U2652" s="3"/>
      <c r="V2652" s="3"/>
    </row>
    <row r="2653" spans="1:22" x14ac:dyDescent="0.3">
      <c r="A2653" s="81"/>
      <c r="O2653" s="12"/>
      <c r="P2653" s="12"/>
      <c r="Q2653" s="12"/>
      <c r="R2653" s="12"/>
      <c r="S2653" s="12"/>
      <c r="U2653" s="3"/>
      <c r="V2653" s="3"/>
    </row>
    <row r="2654" spans="1:22" x14ac:dyDescent="0.3">
      <c r="A2654" s="81"/>
      <c r="O2654" s="12"/>
      <c r="P2654" s="12"/>
      <c r="Q2654" s="12"/>
      <c r="R2654" s="12"/>
      <c r="S2654" s="12"/>
      <c r="U2654" s="3"/>
      <c r="V2654" s="3"/>
    </row>
    <row r="2655" spans="1:22" x14ac:dyDescent="0.3">
      <c r="A2655" s="81"/>
      <c r="O2655" s="12"/>
      <c r="P2655" s="12"/>
      <c r="Q2655" s="12"/>
      <c r="R2655" s="12"/>
      <c r="S2655" s="12"/>
      <c r="U2655" s="3"/>
      <c r="V2655" s="3"/>
    </row>
    <row r="2656" spans="1:22" x14ac:dyDescent="0.3">
      <c r="A2656" s="81"/>
      <c r="O2656" s="12"/>
      <c r="P2656" s="12"/>
      <c r="Q2656" s="12"/>
      <c r="R2656" s="12"/>
      <c r="S2656" s="12"/>
      <c r="U2656" s="3"/>
      <c r="V2656" s="3"/>
    </row>
    <row r="2657" spans="1:22" x14ac:dyDescent="0.3">
      <c r="A2657" s="81"/>
      <c r="O2657" s="12"/>
      <c r="P2657" s="12"/>
      <c r="Q2657" s="12"/>
      <c r="R2657" s="12"/>
      <c r="S2657" s="12"/>
      <c r="U2657" s="3"/>
      <c r="V2657" s="3"/>
    </row>
    <row r="2658" spans="1:22" x14ac:dyDescent="0.3">
      <c r="A2658" s="81"/>
      <c r="O2658" s="12"/>
      <c r="P2658" s="12"/>
      <c r="Q2658" s="12"/>
      <c r="R2658" s="12"/>
      <c r="S2658" s="12"/>
      <c r="U2658" s="3"/>
      <c r="V2658" s="3"/>
    </row>
    <row r="2659" spans="1:22" x14ac:dyDescent="0.3">
      <c r="A2659" s="81"/>
      <c r="O2659" s="12"/>
      <c r="P2659" s="12"/>
      <c r="Q2659" s="12"/>
      <c r="R2659" s="12"/>
      <c r="S2659" s="12"/>
      <c r="U2659" s="3"/>
      <c r="V2659" s="3"/>
    </row>
    <row r="2660" spans="1:22" x14ac:dyDescent="0.3">
      <c r="A2660" s="81"/>
      <c r="O2660" s="12"/>
      <c r="P2660" s="12"/>
      <c r="Q2660" s="12"/>
      <c r="R2660" s="12"/>
      <c r="S2660" s="12"/>
      <c r="U2660" s="3"/>
      <c r="V2660" s="3"/>
    </row>
    <row r="2661" spans="1:22" x14ac:dyDescent="0.3">
      <c r="A2661" s="81"/>
      <c r="O2661" s="12"/>
      <c r="P2661" s="12"/>
      <c r="Q2661" s="12"/>
      <c r="R2661" s="12"/>
      <c r="S2661" s="12"/>
      <c r="U2661" s="3"/>
      <c r="V2661" s="3"/>
    </row>
    <row r="2662" spans="1:22" x14ac:dyDescent="0.3">
      <c r="A2662" s="81"/>
      <c r="O2662" s="12"/>
      <c r="P2662" s="12"/>
      <c r="Q2662" s="12"/>
      <c r="R2662" s="12"/>
      <c r="S2662" s="12"/>
      <c r="U2662" s="3"/>
      <c r="V2662" s="3"/>
    </row>
    <row r="2663" spans="1:22" x14ac:dyDescent="0.3">
      <c r="A2663" s="81"/>
      <c r="O2663" s="12"/>
      <c r="P2663" s="12"/>
      <c r="Q2663" s="12"/>
      <c r="R2663" s="12"/>
      <c r="S2663" s="12"/>
      <c r="U2663" s="3"/>
      <c r="V2663" s="3"/>
    </row>
    <row r="2664" spans="1:22" x14ac:dyDescent="0.3">
      <c r="A2664" s="81"/>
      <c r="O2664" s="12"/>
      <c r="P2664" s="12"/>
      <c r="Q2664" s="12"/>
      <c r="R2664" s="12"/>
      <c r="S2664" s="12"/>
      <c r="U2664" s="3"/>
      <c r="V2664" s="3"/>
    </row>
    <row r="2665" spans="1:22" x14ac:dyDescent="0.3">
      <c r="A2665" s="81"/>
      <c r="O2665" s="12"/>
      <c r="P2665" s="12"/>
      <c r="Q2665" s="12"/>
      <c r="R2665" s="12"/>
      <c r="S2665" s="12"/>
      <c r="U2665" s="3"/>
      <c r="V2665" s="3"/>
    </row>
    <row r="2666" spans="1:22" x14ac:dyDescent="0.3">
      <c r="A2666" s="81"/>
      <c r="O2666" s="12"/>
      <c r="P2666" s="12"/>
      <c r="Q2666" s="12"/>
      <c r="R2666" s="12"/>
      <c r="S2666" s="12"/>
      <c r="U2666" s="3"/>
      <c r="V2666" s="3"/>
    </row>
    <row r="2667" spans="1:22" x14ac:dyDescent="0.3">
      <c r="A2667" s="81"/>
      <c r="O2667" s="12"/>
      <c r="P2667" s="12"/>
      <c r="Q2667" s="12"/>
      <c r="R2667" s="12"/>
      <c r="S2667" s="12"/>
      <c r="U2667" s="3"/>
      <c r="V2667" s="3"/>
    </row>
    <row r="2668" spans="1:22" x14ac:dyDescent="0.3">
      <c r="A2668" s="81"/>
      <c r="O2668" s="12"/>
      <c r="P2668" s="12"/>
      <c r="Q2668" s="12"/>
      <c r="R2668" s="12"/>
      <c r="S2668" s="12"/>
      <c r="U2668" s="3"/>
      <c r="V2668" s="3"/>
    </row>
    <row r="2669" spans="1:22" x14ac:dyDescent="0.3">
      <c r="A2669" s="81"/>
      <c r="O2669" s="12"/>
      <c r="P2669" s="12"/>
      <c r="Q2669" s="12"/>
      <c r="R2669" s="12"/>
      <c r="S2669" s="12"/>
      <c r="U2669" s="3"/>
      <c r="V2669" s="3"/>
    </row>
    <row r="2670" spans="1:22" x14ac:dyDescent="0.3">
      <c r="A2670" s="81"/>
      <c r="O2670" s="12"/>
      <c r="P2670" s="12"/>
      <c r="Q2670" s="12"/>
      <c r="R2670" s="12"/>
      <c r="S2670" s="12"/>
      <c r="U2670" s="3"/>
      <c r="V2670" s="3"/>
    </row>
    <row r="2671" spans="1:22" x14ac:dyDescent="0.3">
      <c r="A2671" s="81"/>
      <c r="O2671" s="12"/>
      <c r="P2671" s="12"/>
      <c r="Q2671" s="12"/>
      <c r="R2671" s="12"/>
      <c r="S2671" s="12"/>
      <c r="U2671" s="3"/>
      <c r="V2671" s="3"/>
    </row>
    <row r="2672" spans="1:22" x14ac:dyDescent="0.3">
      <c r="A2672" s="81"/>
      <c r="O2672" s="12"/>
      <c r="P2672" s="12"/>
      <c r="Q2672" s="12"/>
      <c r="R2672" s="12"/>
      <c r="S2672" s="12"/>
      <c r="U2672" s="3"/>
      <c r="V2672" s="3"/>
    </row>
    <row r="2673" spans="1:22" x14ac:dyDescent="0.3">
      <c r="A2673" s="81"/>
      <c r="O2673" s="12"/>
      <c r="P2673" s="12"/>
      <c r="Q2673" s="12"/>
      <c r="R2673" s="12"/>
      <c r="S2673" s="12"/>
      <c r="U2673" s="3"/>
      <c r="V2673" s="3"/>
    </row>
    <row r="2674" spans="1:22" x14ac:dyDescent="0.3">
      <c r="A2674" s="81"/>
      <c r="O2674" s="12"/>
      <c r="P2674" s="12"/>
      <c r="Q2674" s="12"/>
      <c r="R2674" s="12"/>
      <c r="S2674" s="12"/>
      <c r="U2674" s="3"/>
      <c r="V2674" s="3"/>
    </row>
    <row r="2675" spans="1:22" x14ac:dyDescent="0.3">
      <c r="A2675" s="81"/>
      <c r="O2675" s="12"/>
      <c r="P2675" s="12"/>
      <c r="Q2675" s="12"/>
      <c r="R2675" s="12"/>
      <c r="S2675" s="12"/>
      <c r="U2675" s="3"/>
      <c r="V2675" s="3"/>
    </row>
    <row r="2676" spans="1:22" x14ac:dyDescent="0.3">
      <c r="A2676" s="81"/>
      <c r="O2676" s="12"/>
      <c r="P2676" s="12"/>
      <c r="Q2676" s="12"/>
      <c r="R2676" s="12"/>
      <c r="S2676" s="12"/>
      <c r="U2676" s="3"/>
      <c r="V2676" s="3"/>
    </row>
    <row r="2677" spans="1:22" x14ac:dyDescent="0.3">
      <c r="A2677" s="81"/>
      <c r="O2677" s="12"/>
      <c r="P2677" s="12"/>
      <c r="Q2677" s="12"/>
      <c r="R2677" s="12"/>
      <c r="S2677" s="12"/>
      <c r="U2677" s="3"/>
      <c r="V2677" s="3"/>
    </row>
    <row r="2678" spans="1:22" x14ac:dyDescent="0.3">
      <c r="A2678" s="81"/>
      <c r="O2678" s="12"/>
      <c r="P2678" s="12"/>
      <c r="Q2678" s="12"/>
      <c r="R2678" s="12"/>
      <c r="S2678" s="12"/>
      <c r="U2678" s="3"/>
      <c r="V2678" s="3"/>
    </row>
    <row r="2679" spans="1:22" x14ac:dyDescent="0.3">
      <c r="A2679" s="81"/>
      <c r="O2679" s="12"/>
      <c r="P2679" s="12"/>
      <c r="Q2679" s="12"/>
      <c r="R2679" s="12"/>
      <c r="S2679" s="12"/>
      <c r="U2679" s="3"/>
      <c r="V2679" s="3"/>
    </row>
    <row r="2680" spans="1:22" x14ac:dyDescent="0.3">
      <c r="A2680" s="81"/>
      <c r="O2680" s="12"/>
      <c r="P2680" s="12"/>
      <c r="Q2680" s="12"/>
      <c r="R2680" s="12"/>
      <c r="S2680" s="12"/>
      <c r="U2680" s="3"/>
      <c r="V2680" s="3"/>
    </row>
    <row r="2681" spans="1:22" x14ac:dyDescent="0.3">
      <c r="A2681" s="81"/>
      <c r="O2681" s="12"/>
      <c r="P2681" s="12"/>
      <c r="Q2681" s="12"/>
      <c r="R2681" s="12"/>
      <c r="S2681" s="12"/>
      <c r="U2681" s="3"/>
      <c r="V2681" s="3"/>
    </row>
    <row r="2682" spans="1:22" x14ac:dyDescent="0.3">
      <c r="A2682" s="81"/>
      <c r="O2682" s="12"/>
      <c r="P2682" s="12"/>
      <c r="Q2682" s="12"/>
      <c r="R2682" s="12"/>
      <c r="S2682" s="12"/>
      <c r="U2682" s="3"/>
      <c r="V2682" s="3"/>
    </row>
    <row r="2683" spans="1:22" x14ac:dyDescent="0.3">
      <c r="A2683" s="81"/>
      <c r="O2683" s="12"/>
      <c r="P2683" s="12"/>
      <c r="Q2683" s="12"/>
      <c r="R2683" s="12"/>
      <c r="S2683" s="12"/>
      <c r="U2683" s="3"/>
      <c r="V2683" s="3"/>
    </row>
    <row r="2684" spans="1:22" x14ac:dyDescent="0.3">
      <c r="A2684" s="81"/>
      <c r="O2684" s="12"/>
      <c r="P2684" s="12"/>
      <c r="Q2684" s="12"/>
      <c r="R2684" s="12"/>
      <c r="S2684" s="12"/>
      <c r="U2684" s="3"/>
      <c r="V2684" s="3"/>
    </row>
    <row r="2685" spans="1:22" x14ac:dyDescent="0.3">
      <c r="A2685" s="81"/>
      <c r="O2685" s="12"/>
      <c r="P2685" s="12"/>
      <c r="Q2685" s="12"/>
      <c r="R2685" s="12"/>
      <c r="S2685" s="12"/>
      <c r="U2685" s="3"/>
      <c r="V2685" s="3"/>
    </row>
    <row r="2686" spans="1:22" x14ac:dyDescent="0.3">
      <c r="A2686" s="81"/>
      <c r="O2686" s="12"/>
      <c r="P2686" s="12"/>
      <c r="Q2686" s="12"/>
      <c r="R2686" s="12"/>
      <c r="S2686" s="12"/>
      <c r="U2686" s="3"/>
      <c r="V2686" s="3"/>
    </row>
    <row r="2687" spans="1:22" x14ac:dyDescent="0.3">
      <c r="A2687" s="81"/>
      <c r="O2687" s="12"/>
      <c r="P2687" s="12"/>
      <c r="Q2687" s="12"/>
      <c r="R2687" s="12"/>
      <c r="S2687" s="12"/>
      <c r="U2687" s="3"/>
      <c r="V2687" s="3"/>
    </row>
    <row r="2688" spans="1:22" x14ac:dyDescent="0.3">
      <c r="A2688" s="81"/>
      <c r="O2688" s="12"/>
      <c r="P2688" s="12"/>
      <c r="Q2688" s="12"/>
      <c r="R2688" s="12"/>
      <c r="S2688" s="12"/>
      <c r="U2688" s="3"/>
      <c r="V2688" s="3"/>
    </row>
    <row r="2689" spans="1:22" x14ac:dyDescent="0.3">
      <c r="A2689" s="81"/>
      <c r="O2689" s="12"/>
      <c r="P2689" s="12"/>
      <c r="Q2689" s="12"/>
      <c r="R2689" s="12"/>
      <c r="S2689" s="12"/>
      <c r="U2689" s="3"/>
      <c r="V2689" s="3"/>
    </row>
    <row r="2690" spans="1:22" x14ac:dyDescent="0.3">
      <c r="A2690" s="81"/>
      <c r="O2690" s="12"/>
      <c r="P2690" s="12"/>
      <c r="Q2690" s="12"/>
      <c r="R2690" s="12"/>
      <c r="S2690" s="12"/>
      <c r="U2690" s="3"/>
      <c r="V2690" s="3"/>
    </row>
    <row r="2691" spans="1:22" x14ac:dyDescent="0.3">
      <c r="A2691" s="81"/>
      <c r="O2691" s="12"/>
      <c r="P2691" s="12"/>
      <c r="Q2691" s="12"/>
      <c r="R2691" s="12"/>
      <c r="S2691" s="12"/>
      <c r="U2691" s="3"/>
      <c r="V2691" s="3"/>
    </row>
    <row r="2692" spans="1:22" x14ac:dyDescent="0.3">
      <c r="A2692" s="81"/>
      <c r="O2692" s="12"/>
      <c r="P2692" s="12"/>
      <c r="Q2692" s="12"/>
      <c r="R2692" s="12"/>
      <c r="S2692" s="12"/>
      <c r="U2692" s="3"/>
      <c r="V2692" s="3"/>
    </row>
    <row r="2693" spans="1:22" x14ac:dyDescent="0.3">
      <c r="A2693" s="81"/>
      <c r="O2693" s="12"/>
      <c r="P2693" s="12"/>
      <c r="Q2693" s="12"/>
      <c r="R2693" s="12"/>
      <c r="S2693" s="12"/>
      <c r="U2693" s="3"/>
      <c r="V2693" s="3"/>
    </row>
    <row r="2694" spans="1:22" x14ac:dyDescent="0.3">
      <c r="A2694" s="81"/>
      <c r="O2694" s="12"/>
      <c r="P2694" s="12"/>
      <c r="Q2694" s="12"/>
      <c r="R2694" s="12"/>
      <c r="S2694" s="12"/>
      <c r="U2694" s="3"/>
      <c r="V2694" s="3"/>
    </row>
    <row r="2695" spans="1:22" x14ac:dyDescent="0.3">
      <c r="A2695" s="81"/>
      <c r="O2695" s="12"/>
      <c r="P2695" s="12"/>
      <c r="Q2695" s="12"/>
      <c r="R2695" s="12"/>
      <c r="S2695" s="12"/>
      <c r="U2695" s="3"/>
      <c r="V2695" s="3"/>
    </row>
    <row r="2696" spans="1:22" x14ac:dyDescent="0.3">
      <c r="A2696" s="81"/>
      <c r="O2696" s="12"/>
      <c r="P2696" s="12"/>
      <c r="Q2696" s="12"/>
      <c r="R2696" s="12"/>
      <c r="S2696" s="12"/>
      <c r="U2696" s="3"/>
      <c r="V2696" s="3"/>
    </row>
    <row r="2697" spans="1:22" x14ac:dyDescent="0.3">
      <c r="A2697" s="81"/>
      <c r="O2697" s="12"/>
      <c r="P2697" s="12"/>
      <c r="Q2697" s="12"/>
      <c r="R2697" s="12"/>
      <c r="S2697" s="12"/>
      <c r="U2697" s="3"/>
      <c r="V2697" s="3"/>
    </row>
    <row r="2698" spans="1:22" x14ac:dyDescent="0.3">
      <c r="A2698" s="81"/>
      <c r="O2698" s="12"/>
      <c r="P2698" s="12"/>
      <c r="Q2698" s="12"/>
      <c r="R2698" s="12"/>
      <c r="S2698" s="12"/>
      <c r="U2698" s="3"/>
      <c r="V2698" s="3"/>
    </row>
    <row r="2699" spans="1:22" x14ac:dyDescent="0.3">
      <c r="A2699" s="81"/>
      <c r="O2699" s="12"/>
      <c r="P2699" s="12"/>
      <c r="Q2699" s="12"/>
      <c r="R2699" s="12"/>
      <c r="S2699" s="12"/>
      <c r="U2699" s="3"/>
      <c r="V2699" s="3"/>
    </row>
    <row r="2700" spans="1:22" x14ac:dyDescent="0.3">
      <c r="A2700" s="81"/>
      <c r="O2700" s="12"/>
      <c r="P2700" s="12"/>
      <c r="Q2700" s="12"/>
      <c r="R2700" s="12"/>
      <c r="S2700" s="12"/>
      <c r="U2700" s="3"/>
      <c r="V2700" s="3"/>
    </row>
    <row r="2701" spans="1:22" x14ac:dyDescent="0.3">
      <c r="A2701" s="81"/>
      <c r="O2701" s="12"/>
      <c r="P2701" s="12"/>
      <c r="Q2701" s="12"/>
      <c r="R2701" s="12"/>
      <c r="S2701" s="12"/>
      <c r="U2701" s="3"/>
      <c r="V2701" s="3"/>
    </row>
    <row r="2702" spans="1:22" x14ac:dyDescent="0.3">
      <c r="A2702" s="81"/>
      <c r="O2702" s="12"/>
      <c r="P2702" s="12"/>
      <c r="Q2702" s="12"/>
      <c r="R2702" s="12"/>
      <c r="S2702" s="12"/>
      <c r="U2702" s="3"/>
      <c r="V2702" s="3"/>
    </row>
    <row r="2703" spans="1:22" x14ac:dyDescent="0.3">
      <c r="A2703" s="81"/>
      <c r="O2703" s="12"/>
      <c r="P2703" s="12"/>
      <c r="Q2703" s="12"/>
      <c r="R2703" s="12"/>
      <c r="S2703" s="12"/>
      <c r="U2703" s="3"/>
      <c r="V2703" s="3"/>
    </row>
    <row r="2704" spans="1:22" x14ac:dyDescent="0.3">
      <c r="A2704" s="81"/>
      <c r="O2704" s="12"/>
      <c r="P2704" s="12"/>
      <c r="Q2704" s="12"/>
      <c r="R2704" s="12"/>
      <c r="S2704" s="12"/>
      <c r="U2704" s="3"/>
      <c r="V2704" s="3"/>
    </row>
    <row r="2705" spans="1:22" x14ac:dyDescent="0.3">
      <c r="A2705" s="81"/>
      <c r="O2705" s="12"/>
      <c r="P2705" s="12"/>
      <c r="Q2705" s="12"/>
      <c r="R2705" s="12"/>
      <c r="S2705" s="12"/>
      <c r="U2705" s="3"/>
      <c r="V2705" s="3"/>
    </row>
    <row r="2706" spans="1:22" x14ac:dyDescent="0.3">
      <c r="A2706" s="81"/>
      <c r="O2706" s="12"/>
      <c r="P2706" s="12"/>
      <c r="Q2706" s="12"/>
      <c r="R2706" s="12"/>
      <c r="S2706" s="12"/>
      <c r="U2706" s="3"/>
      <c r="V2706" s="3"/>
    </row>
    <row r="2707" spans="1:22" x14ac:dyDescent="0.3">
      <c r="A2707" s="81"/>
      <c r="O2707" s="12"/>
      <c r="P2707" s="12"/>
      <c r="Q2707" s="12"/>
      <c r="R2707" s="12"/>
      <c r="S2707" s="12"/>
      <c r="U2707" s="3"/>
      <c r="V2707" s="3"/>
    </row>
    <row r="2708" spans="1:22" x14ac:dyDescent="0.3">
      <c r="A2708" s="81"/>
      <c r="O2708" s="12"/>
      <c r="P2708" s="12"/>
      <c r="Q2708" s="12"/>
      <c r="R2708" s="12"/>
      <c r="S2708" s="12"/>
      <c r="U2708" s="3"/>
      <c r="V2708" s="3"/>
    </row>
    <row r="2709" spans="1:22" x14ac:dyDescent="0.3">
      <c r="A2709" s="81"/>
      <c r="O2709" s="12"/>
      <c r="P2709" s="12"/>
      <c r="Q2709" s="12"/>
      <c r="R2709" s="12"/>
      <c r="S2709" s="12"/>
      <c r="U2709" s="3"/>
      <c r="V2709" s="3"/>
    </row>
    <row r="2710" spans="1:22" x14ac:dyDescent="0.3">
      <c r="A2710" s="81"/>
      <c r="O2710" s="12"/>
      <c r="P2710" s="12"/>
      <c r="Q2710" s="12"/>
      <c r="R2710" s="12"/>
      <c r="S2710" s="12"/>
      <c r="U2710" s="3"/>
      <c r="V2710" s="3"/>
    </row>
    <row r="2711" spans="1:22" x14ac:dyDescent="0.3">
      <c r="A2711" s="81"/>
      <c r="O2711" s="12"/>
      <c r="P2711" s="12"/>
      <c r="Q2711" s="12"/>
      <c r="R2711" s="12"/>
      <c r="S2711" s="12"/>
      <c r="U2711" s="3"/>
      <c r="V2711" s="3"/>
    </row>
    <row r="2712" spans="1:22" x14ac:dyDescent="0.3">
      <c r="A2712" s="81"/>
      <c r="O2712" s="12"/>
      <c r="P2712" s="12"/>
      <c r="Q2712" s="12"/>
      <c r="R2712" s="12"/>
      <c r="S2712" s="12"/>
      <c r="U2712" s="3"/>
      <c r="V2712" s="3"/>
    </row>
    <row r="2713" spans="1:22" x14ac:dyDescent="0.3">
      <c r="A2713" s="81"/>
      <c r="O2713" s="12"/>
      <c r="P2713" s="12"/>
      <c r="Q2713" s="12"/>
      <c r="R2713" s="12"/>
      <c r="S2713" s="12"/>
      <c r="U2713" s="3"/>
      <c r="V2713" s="3"/>
    </row>
    <row r="2714" spans="1:22" x14ac:dyDescent="0.3">
      <c r="A2714" s="81"/>
      <c r="O2714" s="12"/>
      <c r="P2714" s="12"/>
      <c r="Q2714" s="12"/>
      <c r="R2714" s="12"/>
      <c r="S2714" s="12"/>
      <c r="U2714" s="3"/>
      <c r="V2714" s="3"/>
    </row>
    <row r="2715" spans="1:22" x14ac:dyDescent="0.3">
      <c r="A2715" s="81"/>
      <c r="O2715" s="12"/>
      <c r="P2715" s="12"/>
      <c r="Q2715" s="12"/>
      <c r="R2715" s="12"/>
      <c r="S2715" s="12"/>
      <c r="U2715" s="3"/>
      <c r="V2715" s="3"/>
    </row>
    <row r="2716" spans="1:22" x14ac:dyDescent="0.3">
      <c r="A2716" s="81"/>
      <c r="O2716" s="12"/>
      <c r="P2716" s="12"/>
      <c r="Q2716" s="12"/>
      <c r="R2716" s="12"/>
      <c r="S2716" s="12"/>
      <c r="U2716" s="3"/>
      <c r="V2716" s="3"/>
    </row>
    <row r="2717" spans="1:22" x14ac:dyDescent="0.3">
      <c r="A2717" s="81"/>
      <c r="O2717" s="12"/>
      <c r="P2717" s="12"/>
      <c r="Q2717" s="12"/>
      <c r="R2717" s="12"/>
      <c r="S2717" s="12"/>
      <c r="U2717" s="3"/>
      <c r="V2717" s="3"/>
    </row>
    <row r="2718" spans="1:22" x14ac:dyDescent="0.3">
      <c r="A2718" s="81"/>
      <c r="O2718" s="12"/>
      <c r="P2718" s="12"/>
      <c r="Q2718" s="12"/>
      <c r="R2718" s="12"/>
      <c r="S2718" s="12"/>
      <c r="U2718" s="3"/>
      <c r="V2718" s="3"/>
    </row>
    <row r="2719" spans="1:22" x14ac:dyDescent="0.3">
      <c r="A2719" s="81"/>
      <c r="O2719" s="12"/>
      <c r="P2719" s="12"/>
      <c r="Q2719" s="12"/>
      <c r="R2719" s="12"/>
      <c r="S2719" s="12"/>
      <c r="U2719" s="3"/>
      <c r="V2719" s="3"/>
    </row>
    <row r="2720" spans="1:22" x14ac:dyDescent="0.3">
      <c r="A2720" s="81"/>
      <c r="O2720" s="12"/>
      <c r="P2720" s="12"/>
      <c r="Q2720" s="12"/>
      <c r="R2720" s="12"/>
      <c r="S2720" s="12"/>
      <c r="U2720" s="3"/>
      <c r="V2720" s="3"/>
    </row>
    <row r="2721" spans="1:22" x14ac:dyDescent="0.3">
      <c r="A2721" s="81"/>
      <c r="O2721" s="12"/>
      <c r="P2721" s="12"/>
      <c r="Q2721" s="12"/>
      <c r="R2721" s="12"/>
      <c r="S2721" s="12"/>
      <c r="U2721" s="3"/>
      <c r="V2721" s="3"/>
    </row>
    <row r="2722" spans="1:22" x14ac:dyDescent="0.3">
      <c r="A2722" s="81"/>
      <c r="O2722" s="12"/>
      <c r="P2722" s="12"/>
      <c r="Q2722" s="12"/>
      <c r="R2722" s="12"/>
      <c r="S2722" s="12"/>
      <c r="U2722" s="3"/>
      <c r="V2722" s="3"/>
    </row>
    <row r="2723" spans="1:22" x14ac:dyDescent="0.3">
      <c r="A2723" s="81"/>
      <c r="O2723" s="12"/>
      <c r="P2723" s="12"/>
      <c r="Q2723" s="12"/>
      <c r="R2723" s="12"/>
      <c r="S2723" s="12"/>
      <c r="U2723" s="3"/>
      <c r="V2723" s="3"/>
    </row>
    <row r="2724" spans="1:22" x14ac:dyDescent="0.3">
      <c r="A2724" s="81"/>
      <c r="O2724" s="12"/>
      <c r="P2724" s="12"/>
      <c r="Q2724" s="12"/>
      <c r="R2724" s="12"/>
      <c r="S2724" s="12"/>
      <c r="U2724" s="3"/>
      <c r="V2724" s="3"/>
    </row>
    <row r="2725" spans="1:22" x14ac:dyDescent="0.3">
      <c r="A2725" s="81"/>
      <c r="O2725" s="12"/>
      <c r="P2725" s="12"/>
      <c r="Q2725" s="12"/>
      <c r="R2725" s="12"/>
      <c r="S2725" s="12"/>
      <c r="U2725" s="3"/>
      <c r="V2725" s="3"/>
    </row>
    <row r="2726" spans="1:22" x14ac:dyDescent="0.3">
      <c r="A2726" s="81"/>
      <c r="O2726" s="12"/>
      <c r="P2726" s="12"/>
      <c r="Q2726" s="12"/>
      <c r="R2726" s="12"/>
      <c r="S2726" s="12"/>
      <c r="U2726" s="3"/>
      <c r="V2726" s="3"/>
    </row>
    <row r="2727" spans="1:22" x14ac:dyDescent="0.3">
      <c r="A2727" s="81"/>
      <c r="O2727" s="12"/>
      <c r="P2727" s="12"/>
      <c r="Q2727" s="12"/>
      <c r="R2727" s="12"/>
      <c r="S2727" s="12"/>
      <c r="U2727" s="3"/>
      <c r="V2727" s="3"/>
    </row>
    <row r="2728" spans="1:22" x14ac:dyDescent="0.3">
      <c r="A2728" s="81"/>
      <c r="O2728" s="12"/>
      <c r="P2728" s="12"/>
      <c r="Q2728" s="12"/>
      <c r="R2728" s="12"/>
      <c r="S2728" s="12"/>
      <c r="U2728" s="3"/>
      <c r="V2728" s="3"/>
    </row>
    <row r="2729" spans="1:22" x14ac:dyDescent="0.3">
      <c r="A2729" s="81"/>
      <c r="O2729" s="12"/>
      <c r="P2729" s="12"/>
      <c r="Q2729" s="12"/>
      <c r="R2729" s="12"/>
      <c r="S2729" s="12"/>
      <c r="U2729" s="3"/>
      <c r="V2729" s="3"/>
    </row>
    <row r="2730" spans="1:22" x14ac:dyDescent="0.3">
      <c r="A2730" s="81"/>
      <c r="O2730" s="12"/>
      <c r="P2730" s="12"/>
      <c r="Q2730" s="12"/>
      <c r="R2730" s="12"/>
      <c r="S2730" s="12"/>
      <c r="U2730" s="3"/>
      <c r="V2730" s="3"/>
    </row>
    <row r="2731" spans="1:22" x14ac:dyDescent="0.3">
      <c r="A2731" s="81"/>
      <c r="O2731" s="12"/>
      <c r="P2731" s="12"/>
      <c r="Q2731" s="12"/>
      <c r="R2731" s="12"/>
      <c r="S2731" s="12"/>
      <c r="U2731" s="3"/>
      <c r="V2731" s="3"/>
    </row>
    <row r="2732" spans="1:22" x14ac:dyDescent="0.3">
      <c r="A2732" s="81"/>
      <c r="O2732" s="12"/>
      <c r="P2732" s="12"/>
      <c r="Q2732" s="12"/>
      <c r="R2732" s="12"/>
      <c r="S2732" s="12"/>
      <c r="U2732" s="3"/>
      <c r="V2732" s="3"/>
    </row>
    <row r="2733" spans="1:22" x14ac:dyDescent="0.3">
      <c r="A2733" s="81"/>
      <c r="O2733" s="12"/>
      <c r="P2733" s="12"/>
      <c r="Q2733" s="12"/>
      <c r="R2733" s="12"/>
      <c r="S2733" s="12"/>
      <c r="U2733" s="3"/>
      <c r="V2733" s="3"/>
    </row>
    <row r="2734" spans="1:22" x14ac:dyDescent="0.3">
      <c r="A2734" s="81"/>
      <c r="O2734" s="12"/>
      <c r="P2734" s="12"/>
      <c r="Q2734" s="12"/>
      <c r="R2734" s="12"/>
      <c r="S2734" s="12"/>
      <c r="U2734" s="3"/>
      <c r="V2734" s="3"/>
    </row>
    <row r="2735" spans="1:22" x14ac:dyDescent="0.3">
      <c r="A2735" s="81"/>
      <c r="O2735" s="12"/>
      <c r="P2735" s="12"/>
      <c r="Q2735" s="12"/>
      <c r="R2735" s="12"/>
      <c r="S2735" s="12"/>
      <c r="U2735" s="3"/>
      <c r="V2735" s="3"/>
    </row>
    <row r="2736" spans="1:22" x14ac:dyDescent="0.3">
      <c r="A2736" s="81"/>
      <c r="O2736" s="12"/>
      <c r="P2736" s="12"/>
      <c r="Q2736" s="12"/>
      <c r="R2736" s="12"/>
      <c r="S2736" s="12"/>
      <c r="U2736" s="3"/>
      <c r="V2736" s="3"/>
    </row>
    <row r="2737" spans="1:22" x14ac:dyDescent="0.3">
      <c r="A2737" s="81"/>
      <c r="O2737" s="12"/>
      <c r="P2737" s="12"/>
      <c r="Q2737" s="12"/>
      <c r="R2737" s="12"/>
      <c r="S2737" s="12"/>
      <c r="U2737" s="3"/>
      <c r="V2737" s="3"/>
    </row>
    <row r="2738" spans="1:22" x14ac:dyDescent="0.3">
      <c r="A2738" s="81"/>
      <c r="O2738" s="12"/>
      <c r="P2738" s="12"/>
      <c r="Q2738" s="12"/>
      <c r="R2738" s="12"/>
      <c r="S2738" s="12"/>
      <c r="U2738" s="3"/>
      <c r="V2738" s="3"/>
    </row>
    <row r="2739" spans="1:22" x14ac:dyDescent="0.3">
      <c r="A2739" s="81"/>
      <c r="O2739" s="12"/>
      <c r="P2739" s="12"/>
      <c r="Q2739" s="12"/>
      <c r="R2739" s="12"/>
      <c r="S2739" s="12"/>
      <c r="U2739" s="3"/>
      <c r="V2739" s="3"/>
    </row>
    <row r="2740" spans="1:22" x14ac:dyDescent="0.3">
      <c r="A2740" s="81"/>
      <c r="O2740" s="12"/>
      <c r="P2740" s="12"/>
      <c r="Q2740" s="12"/>
      <c r="R2740" s="12"/>
      <c r="S2740" s="12"/>
      <c r="U2740" s="3"/>
      <c r="V2740" s="3"/>
    </row>
    <row r="2741" spans="1:22" x14ac:dyDescent="0.3">
      <c r="A2741" s="81"/>
      <c r="O2741" s="12"/>
      <c r="P2741" s="12"/>
      <c r="Q2741" s="12"/>
      <c r="R2741" s="12"/>
      <c r="S2741" s="12"/>
      <c r="U2741" s="3"/>
      <c r="V2741" s="3"/>
    </row>
    <row r="2742" spans="1:22" x14ac:dyDescent="0.3">
      <c r="A2742" s="81"/>
      <c r="O2742" s="12"/>
      <c r="P2742" s="12"/>
      <c r="Q2742" s="12"/>
      <c r="R2742" s="12"/>
      <c r="S2742" s="12"/>
      <c r="U2742" s="3"/>
      <c r="V2742" s="3"/>
    </row>
    <row r="2743" spans="1:22" x14ac:dyDescent="0.3">
      <c r="A2743" s="81"/>
      <c r="O2743" s="12"/>
      <c r="P2743" s="12"/>
      <c r="Q2743" s="12"/>
      <c r="R2743" s="12"/>
      <c r="S2743" s="12"/>
      <c r="U2743" s="3"/>
      <c r="V2743" s="3"/>
    </row>
    <row r="2744" spans="1:22" x14ac:dyDescent="0.3">
      <c r="A2744" s="81"/>
      <c r="O2744" s="12"/>
      <c r="P2744" s="12"/>
      <c r="Q2744" s="12"/>
      <c r="R2744" s="12"/>
      <c r="S2744" s="12"/>
      <c r="U2744" s="3"/>
      <c r="V2744" s="3"/>
    </row>
    <row r="2745" spans="1:22" x14ac:dyDescent="0.3">
      <c r="A2745" s="81"/>
      <c r="O2745" s="12"/>
      <c r="P2745" s="12"/>
      <c r="Q2745" s="12"/>
      <c r="R2745" s="12"/>
      <c r="S2745" s="12"/>
      <c r="U2745" s="3"/>
      <c r="V2745" s="3"/>
    </row>
    <row r="2746" spans="1:22" x14ac:dyDescent="0.3">
      <c r="A2746" s="81"/>
      <c r="O2746" s="12"/>
      <c r="P2746" s="12"/>
      <c r="Q2746" s="12"/>
      <c r="R2746" s="12"/>
      <c r="S2746" s="12"/>
      <c r="U2746" s="3"/>
      <c r="V2746" s="3"/>
    </row>
    <row r="2747" spans="1:22" x14ac:dyDescent="0.3">
      <c r="A2747" s="81"/>
      <c r="O2747" s="12"/>
      <c r="P2747" s="12"/>
      <c r="Q2747" s="12"/>
      <c r="R2747" s="12"/>
      <c r="S2747" s="12"/>
      <c r="U2747" s="3"/>
      <c r="V2747" s="3"/>
    </row>
    <row r="2748" spans="1:22" x14ac:dyDescent="0.3">
      <c r="A2748" s="81"/>
      <c r="O2748" s="12"/>
      <c r="P2748" s="12"/>
      <c r="Q2748" s="12"/>
      <c r="R2748" s="12"/>
      <c r="S2748" s="12"/>
      <c r="U2748" s="3"/>
      <c r="V2748" s="3"/>
    </row>
    <row r="2749" spans="1:22" x14ac:dyDescent="0.3">
      <c r="A2749" s="81"/>
      <c r="O2749" s="12"/>
      <c r="P2749" s="12"/>
      <c r="Q2749" s="12"/>
      <c r="R2749" s="12"/>
      <c r="S2749" s="12"/>
      <c r="U2749" s="3"/>
      <c r="V2749" s="3"/>
    </row>
    <row r="2750" spans="1:22" x14ac:dyDescent="0.3">
      <c r="A2750" s="81"/>
      <c r="O2750" s="12"/>
      <c r="P2750" s="12"/>
      <c r="Q2750" s="12"/>
      <c r="R2750" s="12"/>
      <c r="S2750" s="12"/>
      <c r="U2750" s="3"/>
      <c r="V2750" s="3"/>
    </row>
    <row r="2751" spans="1:22" x14ac:dyDescent="0.3">
      <c r="A2751" s="81"/>
      <c r="O2751" s="12"/>
      <c r="P2751" s="12"/>
      <c r="Q2751" s="12"/>
      <c r="R2751" s="12"/>
      <c r="S2751" s="12"/>
      <c r="U2751" s="3"/>
      <c r="V2751" s="3"/>
    </row>
    <row r="2752" spans="1:22" x14ac:dyDescent="0.3">
      <c r="A2752" s="81"/>
      <c r="O2752" s="12"/>
      <c r="P2752" s="12"/>
      <c r="Q2752" s="12"/>
      <c r="R2752" s="12"/>
      <c r="S2752" s="12"/>
      <c r="U2752" s="3"/>
      <c r="V2752" s="3"/>
    </row>
    <row r="2753" spans="1:22" x14ac:dyDescent="0.3">
      <c r="A2753" s="81"/>
      <c r="O2753" s="12"/>
      <c r="P2753" s="12"/>
      <c r="Q2753" s="12"/>
      <c r="R2753" s="12"/>
      <c r="S2753" s="12"/>
      <c r="U2753" s="3"/>
      <c r="V2753" s="3"/>
    </row>
    <row r="2754" spans="1:22" x14ac:dyDescent="0.3">
      <c r="A2754" s="81"/>
      <c r="O2754" s="12"/>
      <c r="P2754" s="12"/>
      <c r="Q2754" s="12"/>
      <c r="R2754" s="12"/>
      <c r="S2754" s="12"/>
      <c r="U2754" s="3"/>
      <c r="V2754" s="3"/>
    </row>
    <row r="2755" spans="1:22" x14ac:dyDescent="0.3">
      <c r="A2755" s="81"/>
      <c r="O2755" s="12"/>
      <c r="P2755" s="12"/>
      <c r="Q2755" s="12"/>
      <c r="R2755" s="12"/>
      <c r="S2755" s="12"/>
      <c r="U2755" s="3"/>
      <c r="V2755" s="3"/>
    </row>
    <row r="2756" spans="1:22" x14ac:dyDescent="0.3">
      <c r="A2756" s="81"/>
      <c r="O2756" s="12"/>
      <c r="P2756" s="12"/>
      <c r="Q2756" s="12"/>
      <c r="R2756" s="12"/>
      <c r="S2756" s="12"/>
      <c r="U2756" s="3"/>
      <c r="V2756" s="3"/>
    </row>
    <row r="2757" spans="1:22" x14ac:dyDescent="0.3">
      <c r="A2757" s="81"/>
      <c r="O2757" s="12"/>
      <c r="P2757" s="12"/>
      <c r="Q2757" s="12"/>
      <c r="R2757" s="12"/>
      <c r="S2757" s="12"/>
      <c r="U2757" s="3"/>
      <c r="V2757" s="3"/>
    </row>
    <row r="2758" spans="1:22" x14ac:dyDescent="0.3">
      <c r="A2758" s="81"/>
      <c r="O2758" s="12"/>
      <c r="P2758" s="12"/>
      <c r="Q2758" s="12"/>
      <c r="R2758" s="12"/>
      <c r="S2758" s="12"/>
      <c r="U2758" s="3"/>
      <c r="V2758" s="3"/>
    </row>
    <row r="2759" spans="1:22" x14ac:dyDescent="0.3">
      <c r="A2759" s="81"/>
      <c r="O2759" s="12"/>
      <c r="P2759" s="12"/>
      <c r="Q2759" s="12"/>
      <c r="R2759" s="12"/>
      <c r="S2759" s="12"/>
      <c r="U2759" s="3"/>
      <c r="V2759" s="3"/>
    </row>
    <row r="2760" spans="1:22" x14ac:dyDescent="0.3">
      <c r="A2760" s="81"/>
      <c r="O2760" s="12"/>
      <c r="P2760" s="12"/>
      <c r="Q2760" s="12"/>
      <c r="R2760" s="12"/>
      <c r="S2760" s="12"/>
      <c r="U2760" s="3"/>
      <c r="V2760" s="3"/>
    </row>
    <row r="2761" spans="1:22" x14ac:dyDescent="0.3">
      <c r="A2761" s="81"/>
      <c r="O2761" s="12"/>
      <c r="P2761" s="12"/>
      <c r="Q2761" s="12"/>
      <c r="R2761" s="12"/>
      <c r="S2761" s="12"/>
      <c r="U2761" s="3"/>
      <c r="V2761" s="3"/>
    </row>
    <row r="2762" spans="1:22" x14ac:dyDescent="0.3">
      <c r="A2762" s="81"/>
      <c r="O2762" s="12"/>
      <c r="P2762" s="12"/>
      <c r="Q2762" s="12"/>
      <c r="R2762" s="12"/>
      <c r="S2762" s="12"/>
      <c r="U2762" s="3"/>
      <c r="V2762" s="3"/>
    </row>
    <row r="2763" spans="1:22" x14ac:dyDescent="0.3">
      <c r="A2763" s="81"/>
      <c r="O2763" s="12"/>
      <c r="P2763" s="12"/>
      <c r="Q2763" s="12"/>
      <c r="R2763" s="12"/>
      <c r="S2763" s="12"/>
      <c r="U2763" s="3"/>
      <c r="V2763" s="3"/>
    </row>
    <row r="2764" spans="1:22" x14ac:dyDescent="0.3">
      <c r="A2764" s="81"/>
      <c r="O2764" s="12"/>
      <c r="P2764" s="12"/>
      <c r="Q2764" s="12"/>
      <c r="R2764" s="12"/>
      <c r="S2764" s="12"/>
      <c r="U2764" s="3"/>
      <c r="V2764" s="3"/>
    </row>
    <row r="2765" spans="1:22" x14ac:dyDescent="0.3">
      <c r="A2765" s="81"/>
      <c r="O2765" s="12"/>
      <c r="P2765" s="12"/>
      <c r="Q2765" s="12"/>
      <c r="R2765" s="12"/>
      <c r="S2765" s="12"/>
      <c r="U2765" s="3"/>
      <c r="V2765" s="3"/>
    </row>
    <row r="2766" spans="1:22" x14ac:dyDescent="0.3">
      <c r="A2766" s="81"/>
      <c r="O2766" s="12"/>
      <c r="P2766" s="12"/>
      <c r="Q2766" s="12"/>
      <c r="R2766" s="12"/>
      <c r="S2766" s="12"/>
      <c r="U2766" s="3"/>
      <c r="V2766" s="3"/>
    </row>
    <row r="2767" spans="1:22" x14ac:dyDescent="0.3">
      <c r="A2767" s="81"/>
      <c r="O2767" s="12"/>
      <c r="P2767" s="12"/>
      <c r="Q2767" s="12"/>
      <c r="R2767" s="12"/>
      <c r="S2767" s="12"/>
      <c r="U2767" s="3"/>
      <c r="V2767" s="3"/>
    </row>
    <row r="2768" spans="1:22" x14ac:dyDescent="0.3">
      <c r="A2768" s="81"/>
      <c r="O2768" s="12"/>
      <c r="P2768" s="12"/>
      <c r="Q2768" s="12"/>
      <c r="R2768" s="12"/>
      <c r="S2768" s="12"/>
      <c r="U2768" s="3"/>
      <c r="V2768" s="3"/>
    </row>
    <row r="2769" spans="1:22" x14ac:dyDescent="0.3">
      <c r="A2769" s="81"/>
      <c r="O2769" s="12"/>
      <c r="P2769" s="12"/>
      <c r="Q2769" s="12"/>
      <c r="R2769" s="12"/>
      <c r="S2769" s="12"/>
      <c r="U2769" s="3"/>
      <c r="V2769" s="3"/>
    </row>
    <row r="2770" spans="1:22" x14ac:dyDescent="0.3">
      <c r="A2770" s="81"/>
      <c r="O2770" s="12"/>
      <c r="P2770" s="12"/>
      <c r="Q2770" s="12"/>
      <c r="R2770" s="12"/>
      <c r="S2770" s="12"/>
      <c r="U2770" s="3"/>
      <c r="V2770" s="3"/>
    </row>
    <row r="2771" spans="1:22" x14ac:dyDescent="0.3">
      <c r="A2771" s="81"/>
      <c r="O2771" s="12"/>
      <c r="P2771" s="12"/>
      <c r="Q2771" s="12"/>
      <c r="R2771" s="12"/>
      <c r="S2771" s="12"/>
      <c r="U2771" s="3"/>
      <c r="V2771" s="3"/>
    </row>
    <row r="2772" spans="1:22" x14ac:dyDescent="0.3">
      <c r="A2772" s="81"/>
      <c r="O2772" s="12"/>
      <c r="P2772" s="12"/>
      <c r="Q2772" s="12"/>
      <c r="R2772" s="12"/>
      <c r="S2772" s="12"/>
      <c r="U2772" s="3"/>
      <c r="V2772" s="3"/>
    </row>
    <row r="2773" spans="1:22" x14ac:dyDescent="0.3">
      <c r="A2773" s="81"/>
      <c r="O2773" s="12"/>
      <c r="P2773" s="12"/>
      <c r="Q2773" s="12"/>
      <c r="R2773" s="12"/>
      <c r="S2773" s="12"/>
      <c r="U2773" s="3"/>
      <c r="V2773" s="3"/>
    </row>
    <row r="2774" spans="1:22" x14ac:dyDescent="0.3">
      <c r="A2774" s="81"/>
      <c r="O2774" s="12"/>
      <c r="P2774" s="12"/>
      <c r="Q2774" s="12"/>
      <c r="R2774" s="12"/>
      <c r="S2774" s="12"/>
      <c r="U2774" s="3"/>
      <c r="V2774" s="3"/>
    </row>
    <row r="2775" spans="1:22" x14ac:dyDescent="0.3">
      <c r="A2775" s="81"/>
      <c r="O2775" s="12"/>
      <c r="P2775" s="12"/>
      <c r="Q2775" s="12"/>
      <c r="R2775" s="12"/>
      <c r="S2775" s="12"/>
      <c r="U2775" s="3"/>
      <c r="V2775" s="3"/>
    </row>
    <row r="2776" spans="1:22" x14ac:dyDescent="0.3">
      <c r="A2776" s="81"/>
      <c r="O2776" s="12"/>
      <c r="P2776" s="12"/>
      <c r="Q2776" s="12"/>
      <c r="R2776" s="12"/>
      <c r="S2776" s="12"/>
      <c r="U2776" s="3"/>
      <c r="V2776" s="3"/>
    </row>
    <row r="2777" spans="1:22" x14ac:dyDescent="0.3">
      <c r="A2777" s="81"/>
      <c r="O2777" s="12"/>
      <c r="P2777" s="12"/>
      <c r="Q2777" s="12"/>
      <c r="R2777" s="12"/>
      <c r="S2777" s="12"/>
      <c r="U2777" s="3"/>
      <c r="V2777" s="3"/>
    </row>
    <row r="2778" spans="1:22" x14ac:dyDescent="0.3">
      <c r="A2778" s="81"/>
      <c r="O2778" s="12"/>
      <c r="P2778" s="12"/>
      <c r="Q2778" s="12"/>
      <c r="R2778" s="12"/>
      <c r="S2778" s="12"/>
      <c r="U2778" s="3"/>
      <c r="V2778" s="3"/>
    </row>
    <row r="2779" spans="1:22" x14ac:dyDescent="0.3">
      <c r="A2779" s="81"/>
      <c r="O2779" s="12"/>
      <c r="P2779" s="12"/>
      <c r="Q2779" s="12"/>
      <c r="R2779" s="12"/>
      <c r="S2779" s="12"/>
      <c r="U2779" s="3"/>
      <c r="V2779" s="3"/>
    </row>
    <row r="2780" spans="1:22" x14ac:dyDescent="0.3">
      <c r="A2780" s="81"/>
      <c r="O2780" s="12"/>
      <c r="P2780" s="12"/>
      <c r="Q2780" s="12"/>
      <c r="R2780" s="12"/>
      <c r="S2780" s="12"/>
      <c r="U2780" s="3"/>
      <c r="V2780" s="3"/>
    </row>
    <row r="2781" spans="1:22" x14ac:dyDescent="0.3">
      <c r="A2781" s="81"/>
      <c r="O2781" s="12"/>
      <c r="P2781" s="12"/>
      <c r="Q2781" s="12"/>
      <c r="R2781" s="12"/>
      <c r="S2781" s="12"/>
      <c r="U2781" s="3"/>
      <c r="V2781" s="3"/>
    </row>
    <row r="2782" spans="1:22" x14ac:dyDescent="0.3">
      <c r="A2782" s="81"/>
      <c r="O2782" s="12"/>
      <c r="P2782" s="12"/>
      <c r="Q2782" s="12"/>
      <c r="R2782" s="12"/>
      <c r="S2782" s="12"/>
      <c r="U2782" s="3"/>
      <c r="V2782" s="3"/>
    </row>
    <row r="2783" spans="1:22" x14ac:dyDescent="0.3">
      <c r="A2783" s="81"/>
      <c r="O2783" s="12"/>
      <c r="P2783" s="12"/>
      <c r="Q2783" s="12"/>
      <c r="R2783" s="12"/>
      <c r="S2783" s="12"/>
      <c r="U2783" s="3"/>
      <c r="V2783" s="3"/>
    </row>
    <row r="2784" spans="1:22" x14ac:dyDescent="0.3">
      <c r="A2784" s="81"/>
      <c r="O2784" s="12"/>
      <c r="P2784" s="12"/>
      <c r="Q2784" s="12"/>
      <c r="R2784" s="12"/>
      <c r="S2784" s="12"/>
      <c r="U2784" s="3"/>
      <c r="V2784" s="3"/>
    </row>
    <row r="2785" spans="1:22" x14ac:dyDescent="0.3">
      <c r="A2785" s="81"/>
      <c r="O2785" s="12"/>
      <c r="P2785" s="12"/>
      <c r="Q2785" s="12"/>
      <c r="R2785" s="12"/>
      <c r="S2785" s="12"/>
      <c r="U2785" s="3"/>
      <c r="V2785" s="3"/>
    </row>
    <row r="2786" spans="1:22" x14ac:dyDescent="0.3">
      <c r="A2786" s="81"/>
      <c r="O2786" s="12"/>
      <c r="P2786" s="12"/>
      <c r="Q2786" s="12"/>
      <c r="R2786" s="12"/>
      <c r="S2786" s="12"/>
      <c r="U2786" s="3"/>
      <c r="V2786" s="3"/>
    </row>
    <row r="2787" spans="1:22" x14ac:dyDescent="0.3">
      <c r="A2787" s="81"/>
      <c r="O2787" s="12"/>
      <c r="P2787" s="12"/>
      <c r="Q2787" s="12"/>
      <c r="R2787" s="12"/>
      <c r="S2787" s="12"/>
      <c r="U2787" s="3"/>
      <c r="V2787" s="3"/>
    </row>
    <row r="2788" spans="1:22" x14ac:dyDescent="0.3">
      <c r="A2788" s="81"/>
      <c r="O2788" s="12"/>
      <c r="P2788" s="12"/>
      <c r="Q2788" s="12"/>
      <c r="R2788" s="12"/>
      <c r="S2788" s="12"/>
      <c r="U2788" s="3"/>
      <c r="V2788" s="3"/>
    </row>
    <row r="2789" spans="1:22" x14ac:dyDescent="0.3">
      <c r="A2789" s="81"/>
      <c r="O2789" s="12"/>
      <c r="P2789" s="12"/>
      <c r="Q2789" s="12"/>
      <c r="R2789" s="12"/>
      <c r="S2789" s="12"/>
      <c r="U2789" s="3"/>
      <c r="V2789" s="3"/>
    </row>
    <row r="2790" spans="1:22" x14ac:dyDescent="0.3">
      <c r="A2790" s="81"/>
      <c r="O2790" s="12"/>
      <c r="P2790" s="12"/>
      <c r="Q2790" s="12"/>
      <c r="R2790" s="12"/>
      <c r="S2790" s="12"/>
      <c r="U2790" s="3"/>
      <c r="V2790" s="3"/>
    </row>
    <row r="2791" spans="1:22" x14ac:dyDescent="0.3">
      <c r="A2791" s="81"/>
      <c r="O2791" s="12"/>
      <c r="P2791" s="12"/>
      <c r="Q2791" s="12"/>
      <c r="R2791" s="12"/>
      <c r="S2791" s="12"/>
      <c r="U2791" s="3"/>
      <c r="V2791" s="3"/>
    </row>
    <row r="2792" spans="1:22" x14ac:dyDescent="0.3">
      <c r="A2792" s="81"/>
      <c r="O2792" s="12"/>
      <c r="P2792" s="12"/>
      <c r="Q2792" s="12"/>
      <c r="R2792" s="12"/>
      <c r="S2792" s="12"/>
      <c r="U2792" s="3"/>
      <c r="V2792" s="3"/>
    </row>
    <row r="2793" spans="1:22" x14ac:dyDescent="0.3">
      <c r="A2793" s="81"/>
      <c r="O2793" s="12"/>
      <c r="P2793" s="12"/>
      <c r="Q2793" s="12"/>
      <c r="R2793" s="12"/>
      <c r="S2793" s="12"/>
      <c r="U2793" s="3"/>
      <c r="V2793" s="3"/>
    </row>
    <row r="2794" spans="1:22" x14ac:dyDescent="0.3">
      <c r="A2794" s="81"/>
      <c r="O2794" s="12"/>
      <c r="P2794" s="12"/>
      <c r="Q2794" s="12"/>
      <c r="R2794" s="12"/>
      <c r="S2794" s="12"/>
      <c r="U2794" s="3"/>
      <c r="V2794" s="3"/>
    </row>
    <row r="2795" spans="1:22" x14ac:dyDescent="0.3">
      <c r="A2795" s="81"/>
      <c r="O2795" s="12"/>
      <c r="P2795" s="12"/>
      <c r="Q2795" s="12"/>
      <c r="R2795" s="12"/>
      <c r="S2795" s="12"/>
      <c r="U2795" s="3"/>
      <c r="V2795" s="3"/>
    </row>
    <row r="2796" spans="1:22" x14ac:dyDescent="0.3">
      <c r="A2796" s="81"/>
      <c r="O2796" s="12"/>
      <c r="P2796" s="12"/>
      <c r="Q2796" s="12"/>
      <c r="R2796" s="12"/>
      <c r="S2796" s="12"/>
      <c r="U2796" s="3"/>
      <c r="V2796" s="3"/>
    </row>
    <row r="2797" spans="1:22" x14ac:dyDescent="0.3">
      <c r="A2797" s="81"/>
      <c r="O2797" s="12"/>
      <c r="P2797" s="12"/>
      <c r="Q2797" s="12"/>
      <c r="R2797" s="12"/>
      <c r="S2797" s="12"/>
      <c r="U2797" s="3"/>
      <c r="V2797" s="3"/>
    </row>
    <row r="2798" spans="1:22" x14ac:dyDescent="0.3">
      <c r="A2798" s="81"/>
      <c r="O2798" s="12"/>
      <c r="P2798" s="12"/>
      <c r="Q2798" s="12"/>
      <c r="R2798" s="12"/>
      <c r="S2798" s="12"/>
      <c r="U2798" s="3"/>
      <c r="V2798" s="3"/>
    </row>
    <row r="2799" spans="1:22" x14ac:dyDescent="0.3">
      <c r="A2799" s="81"/>
      <c r="O2799" s="12"/>
      <c r="P2799" s="12"/>
      <c r="Q2799" s="12"/>
      <c r="R2799" s="12"/>
      <c r="S2799" s="12"/>
      <c r="U2799" s="3"/>
      <c r="V2799" s="3"/>
    </row>
    <row r="2800" spans="1:22" x14ac:dyDescent="0.3">
      <c r="A2800" s="81"/>
      <c r="O2800" s="12"/>
      <c r="P2800" s="12"/>
      <c r="Q2800" s="12"/>
      <c r="R2800" s="12"/>
      <c r="S2800" s="12"/>
      <c r="U2800" s="3"/>
      <c r="V2800" s="3"/>
    </row>
    <row r="2801" spans="1:22" x14ac:dyDescent="0.3">
      <c r="A2801" s="81"/>
      <c r="O2801" s="12"/>
      <c r="P2801" s="12"/>
      <c r="Q2801" s="12"/>
      <c r="R2801" s="12"/>
      <c r="S2801" s="12"/>
      <c r="U2801" s="3"/>
      <c r="V2801" s="3"/>
    </row>
    <row r="2802" spans="1:22" x14ac:dyDescent="0.3">
      <c r="A2802" s="81"/>
      <c r="O2802" s="12"/>
      <c r="P2802" s="12"/>
      <c r="Q2802" s="12"/>
      <c r="R2802" s="12"/>
      <c r="S2802" s="12"/>
      <c r="U2802" s="3"/>
      <c r="V2802" s="3"/>
    </row>
    <row r="2803" spans="1:22" x14ac:dyDescent="0.3">
      <c r="A2803" s="81"/>
      <c r="O2803" s="12"/>
      <c r="P2803" s="12"/>
      <c r="Q2803" s="12"/>
      <c r="R2803" s="12"/>
      <c r="S2803" s="12"/>
      <c r="U2803" s="3"/>
      <c r="V2803" s="3"/>
    </row>
    <row r="2804" spans="1:22" x14ac:dyDescent="0.3">
      <c r="A2804" s="81"/>
      <c r="O2804" s="12"/>
      <c r="P2804" s="12"/>
      <c r="Q2804" s="12"/>
      <c r="R2804" s="12"/>
      <c r="S2804" s="12"/>
      <c r="U2804" s="3"/>
      <c r="V2804" s="3"/>
    </row>
    <row r="2805" spans="1:22" x14ac:dyDescent="0.3">
      <c r="A2805" s="81"/>
      <c r="O2805" s="12"/>
      <c r="P2805" s="12"/>
      <c r="Q2805" s="12"/>
      <c r="R2805" s="12"/>
      <c r="S2805" s="12"/>
      <c r="U2805" s="3"/>
      <c r="V2805" s="3"/>
    </row>
    <row r="2806" spans="1:22" x14ac:dyDescent="0.3">
      <c r="A2806" s="81"/>
      <c r="O2806" s="12"/>
      <c r="P2806" s="12"/>
      <c r="Q2806" s="12"/>
      <c r="R2806" s="12"/>
      <c r="S2806" s="12"/>
      <c r="U2806" s="3"/>
      <c r="V2806" s="3"/>
    </row>
    <row r="2807" spans="1:22" x14ac:dyDescent="0.3">
      <c r="A2807" s="81"/>
      <c r="O2807" s="12"/>
      <c r="P2807" s="12"/>
      <c r="Q2807" s="12"/>
      <c r="R2807" s="12"/>
      <c r="S2807" s="12"/>
      <c r="U2807" s="3"/>
      <c r="V2807" s="3"/>
    </row>
    <row r="2808" spans="1:22" x14ac:dyDescent="0.3">
      <c r="A2808" s="81"/>
      <c r="O2808" s="12"/>
      <c r="P2808" s="12"/>
      <c r="Q2808" s="12"/>
      <c r="R2808" s="12"/>
      <c r="S2808" s="12"/>
      <c r="U2808" s="3"/>
      <c r="V2808" s="3"/>
    </row>
    <row r="2809" spans="1:22" x14ac:dyDescent="0.3">
      <c r="A2809" s="81"/>
      <c r="O2809" s="12"/>
      <c r="P2809" s="12"/>
      <c r="Q2809" s="12"/>
      <c r="R2809" s="12"/>
      <c r="S2809" s="12"/>
      <c r="U2809" s="3"/>
      <c r="V2809" s="3"/>
    </row>
    <row r="2810" spans="1:22" x14ac:dyDescent="0.3">
      <c r="A2810" s="81"/>
      <c r="O2810" s="12"/>
      <c r="P2810" s="12"/>
      <c r="Q2810" s="12"/>
      <c r="R2810" s="12"/>
      <c r="S2810" s="12"/>
      <c r="U2810" s="3"/>
      <c r="V2810" s="3"/>
    </row>
    <row r="2811" spans="1:22" x14ac:dyDescent="0.3">
      <c r="A2811" s="81"/>
      <c r="O2811" s="12"/>
      <c r="P2811" s="12"/>
      <c r="Q2811" s="12"/>
      <c r="R2811" s="12"/>
      <c r="S2811" s="12"/>
      <c r="U2811" s="3"/>
      <c r="V2811" s="3"/>
    </row>
    <row r="2812" spans="1:22" x14ac:dyDescent="0.3">
      <c r="A2812" s="81"/>
      <c r="O2812" s="12"/>
      <c r="P2812" s="12"/>
      <c r="Q2812" s="12"/>
      <c r="R2812" s="12"/>
      <c r="S2812" s="12"/>
      <c r="U2812" s="3"/>
      <c r="V2812" s="3"/>
    </row>
    <row r="2813" spans="1:22" x14ac:dyDescent="0.3">
      <c r="A2813" s="81"/>
      <c r="O2813" s="12"/>
      <c r="P2813" s="12"/>
      <c r="Q2813" s="12"/>
      <c r="R2813" s="12"/>
      <c r="S2813" s="12"/>
      <c r="U2813" s="3"/>
      <c r="V2813" s="3"/>
    </row>
    <row r="2814" spans="1:22" x14ac:dyDescent="0.3">
      <c r="A2814" s="81"/>
      <c r="O2814" s="12"/>
      <c r="P2814" s="12"/>
      <c r="Q2814" s="12"/>
      <c r="R2814" s="12"/>
      <c r="S2814" s="12"/>
      <c r="U2814" s="3"/>
      <c r="V2814" s="3"/>
    </row>
    <row r="2815" spans="1:22" x14ac:dyDescent="0.3">
      <c r="A2815" s="81"/>
      <c r="O2815" s="12"/>
      <c r="P2815" s="12"/>
      <c r="Q2815" s="12"/>
      <c r="R2815" s="12"/>
      <c r="S2815" s="12"/>
      <c r="U2815" s="3"/>
      <c r="V2815" s="3"/>
    </row>
    <row r="2816" spans="1:22" x14ac:dyDescent="0.3">
      <c r="A2816" s="81"/>
      <c r="O2816" s="12"/>
      <c r="P2816" s="12"/>
      <c r="Q2816" s="12"/>
      <c r="R2816" s="12"/>
      <c r="S2816" s="12"/>
      <c r="U2816" s="3"/>
      <c r="V2816" s="3"/>
    </row>
    <row r="2817" spans="1:22" x14ac:dyDescent="0.3">
      <c r="A2817" s="81"/>
      <c r="O2817" s="12"/>
      <c r="P2817" s="12"/>
      <c r="Q2817" s="12"/>
      <c r="R2817" s="12"/>
      <c r="S2817" s="12"/>
      <c r="U2817" s="3"/>
      <c r="V2817" s="3"/>
    </row>
    <row r="2818" spans="1:22" x14ac:dyDescent="0.3">
      <c r="A2818" s="81"/>
      <c r="O2818" s="12"/>
      <c r="P2818" s="12"/>
      <c r="Q2818" s="12"/>
      <c r="R2818" s="12"/>
      <c r="S2818" s="12"/>
      <c r="U2818" s="3"/>
      <c r="V2818" s="3"/>
    </row>
    <row r="2819" spans="1:22" x14ac:dyDescent="0.3">
      <c r="A2819" s="81"/>
      <c r="O2819" s="12"/>
      <c r="P2819" s="12"/>
      <c r="Q2819" s="12"/>
      <c r="R2819" s="12"/>
      <c r="S2819" s="12"/>
      <c r="U2819" s="3"/>
      <c r="V2819" s="3"/>
    </row>
    <row r="2820" spans="1:22" x14ac:dyDescent="0.3">
      <c r="A2820" s="81"/>
      <c r="O2820" s="12"/>
      <c r="P2820" s="12"/>
      <c r="Q2820" s="12"/>
      <c r="R2820" s="12"/>
      <c r="S2820" s="12"/>
      <c r="U2820" s="3"/>
      <c r="V2820" s="3"/>
    </row>
    <row r="2821" spans="1:22" x14ac:dyDescent="0.3">
      <c r="A2821" s="81"/>
      <c r="O2821" s="12"/>
      <c r="P2821" s="12"/>
      <c r="Q2821" s="12"/>
      <c r="R2821" s="12"/>
      <c r="S2821" s="12"/>
      <c r="U2821" s="3"/>
      <c r="V2821" s="3"/>
    </row>
    <row r="2822" spans="1:22" x14ac:dyDescent="0.3">
      <c r="A2822" s="81"/>
      <c r="O2822" s="12"/>
      <c r="P2822" s="12"/>
      <c r="Q2822" s="12"/>
      <c r="R2822" s="12"/>
      <c r="S2822" s="12"/>
      <c r="U2822" s="3"/>
      <c r="V2822" s="3"/>
    </row>
    <row r="2823" spans="1:22" x14ac:dyDescent="0.3">
      <c r="A2823" s="81"/>
      <c r="O2823" s="12"/>
      <c r="P2823" s="12"/>
      <c r="Q2823" s="12"/>
      <c r="R2823" s="12"/>
      <c r="S2823" s="12"/>
      <c r="U2823" s="3"/>
      <c r="V2823" s="3"/>
    </row>
    <row r="2824" spans="1:22" x14ac:dyDescent="0.3">
      <c r="A2824" s="81"/>
      <c r="O2824" s="12"/>
      <c r="P2824" s="12"/>
      <c r="Q2824" s="12"/>
      <c r="R2824" s="12"/>
      <c r="S2824" s="12"/>
      <c r="U2824" s="3"/>
      <c r="V2824" s="3"/>
    </row>
    <row r="2825" spans="1:22" x14ac:dyDescent="0.3">
      <c r="A2825" s="81"/>
      <c r="O2825" s="12"/>
      <c r="P2825" s="12"/>
      <c r="Q2825" s="12"/>
      <c r="R2825" s="12"/>
      <c r="S2825" s="12"/>
      <c r="U2825" s="3"/>
      <c r="V2825" s="3"/>
    </row>
    <row r="2826" spans="1:22" x14ac:dyDescent="0.3">
      <c r="A2826" s="81"/>
      <c r="O2826" s="12"/>
      <c r="P2826" s="12"/>
      <c r="Q2826" s="12"/>
      <c r="R2826" s="12"/>
      <c r="S2826" s="12"/>
      <c r="U2826" s="3"/>
      <c r="V2826" s="3"/>
    </row>
    <row r="2827" spans="1:22" x14ac:dyDescent="0.3">
      <c r="A2827" s="81"/>
      <c r="O2827" s="12"/>
      <c r="P2827" s="12"/>
      <c r="Q2827" s="12"/>
      <c r="R2827" s="12"/>
      <c r="S2827" s="12"/>
      <c r="U2827" s="3"/>
      <c r="V2827" s="3"/>
    </row>
    <row r="2828" spans="1:22" x14ac:dyDescent="0.3">
      <c r="A2828" s="81"/>
      <c r="O2828" s="12"/>
      <c r="P2828" s="12"/>
      <c r="Q2828" s="12"/>
      <c r="R2828" s="12"/>
      <c r="S2828" s="12"/>
      <c r="U2828" s="3"/>
      <c r="V2828" s="3"/>
    </row>
    <row r="2829" spans="1:22" x14ac:dyDescent="0.3">
      <c r="A2829" s="81"/>
      <c r="O2829" s="12"/>
      <c r="P2829" s="12"/>
      <c r="Q2829" s="12"/>
      <c r="R2829" s="12"/>
      <c r="S2829" s="12"/>
      <c r="U2829" s="3"/>
      <c r="V2829" s="3"/>
    </row>
    <row r="2830" spans="1:22" x14ac:dyDescent="0.3">
      <c r="A2830" s="81"/>
      <c r="O2830" s="12"/>
      <c r="P2830" s="12"/>
      <c r="Q2830" s="12"/>
      <c r="R2830" s="12"/>
      <c r="S2830" s="12"/>
      <c r="U2830" s="3"/>
      <c r="V2830" s="3"/>
    </row>
    <row r="2831" spans="1:22" x14ac:dyDescent="0.3">
      <c r="A2831" s="81"/>
      <c r="O2831" s="12"/>
      <c r="P2831" s="12"/>
      <c r="Q2831" s="12"/>
      <c r="R2831" s="12"/>
      <c r="S2831" s="12"/>
      <c r="U2831" s="3"/>
      <c r="V2831" s="3"/>
    </row>
    <row r="2832" spans="1:22" x14ac:dyDescent="0.3">
      <c r="A2832" s="81"/>
      <c r="O2832" s="12"/>
      <c r="P2832" s="12"/>
      <c r="Q2832" s="12"/>
      <c r="R2832" s="12"/>
      <c r="S2832" s="12"/>
      <c r="U2832" s="3"/>
      <c r="V2832" s="3"/>
    </row>
    <row r="2833" spans="1:22" x14ac:dyDescent="0.3">
      <c r="A2833" s="81"/>
      <c r="O2833" s="12"/>
      <c r="P2833" s="12"/>
      <c r="Q2833" s="12"/>
      <c r="R2833" s="12"/>
      <c r="S2833" s="12"/>
      <c r="U2833" s="3"/>
      <c r="V2833" s="3"/>
    </row>
    <row r="2834" spans="1:22" x14ac:dyDescent="0.3">
      <c r="A2834" s="81"/>
      <c r="O2834" s="12"/>
      <c r="P2834" s="12"/>
      <c r="Q2834" s="12"/>
      <c r="R2834" s="12"/>
      <c r="S2834" s="12"/>
      <c r="U2834" s="3"/>
      <c r="V2834" s="3"/>
    </row>
    <row r="2835" spans="1:22" x14ac:dyDescent="0.3">
      <c r="A2835" s="81"/>
      <c r="O2835" s="12"/>
      <c r="P2835" s="12"/>
      <c r="Q2835" s="12"/>
      <c r="R2835" s="12"/>
      <c r="S2835" s="12"/>
      <c r="U2835" s="3"/>
      <c r="V2835" s="3"/>
    </row>
    <row r="2836" spans="1:22" x14ac:dyDescent="0.3">
      <c r="A2836" s="81"/>
      <c r="O2836" s="12"/>
      <c r="P2836" s="12"/>
      <c r="Q2836" s="12"/>
      <c r="R2836" s="12"/>
      <c r="S2836" s="12"/>
      <c r="U2836" s="3"/>
      <c r="V2836" s="3"/>
    </row>
    <row r="2837" spans="1:22" x14ac:dyDescent="0.3">
      <c r="A2837" s="81"/>
      <c r="O2837" s="12"/>
      <c r="P2837" s="12"/>
      <c r="Q2837" s="12"/>
      <c r="R2837" s="12"/>
      <c r="S2837" s="12"/>
      <c r="U2837" s="3"/>
      <c r="V2837" s="3"/>
    </row>
    <row r="2838" spans="1:22" x14ac:dyDescent="0.3">
      <c r="A2838" s="81"/>
      <c r="O2838" s="12"/>
      <c r="P2838" s="12"/>
      <c r="Q2838" s="12"/>
      <c r="R2838" s="12"/>
      <c r="S2838" s="12"/>
      <c r="U2838" s="3"/>
      <c r="V2838" s="3"/>
    </row>
    <row r="2839" spans="1:22" x14ac:dyDescent="0.3">
      <c r="A2839" s="81"/>
      <c r="O2839" s="12"/>
      <c r="P2839" s="12"/>
      <c r="Q2839" s="12"/>
      <c r="R2839" s="12"/>
      <c r="S2839" s="12"/>
      <c r="U2839" s="3"/>
      <c r="V2839" s="3"/>
    </row>
    <row r="2840" spans="1:22" x14ac:dyDescent="0.3">
      <c r="A2840" s="81"/>
      <c r="O2840" s="12"/>
      <c r="P2840" s="12"/>
      <c r="Q2840" s="12"/>
      <c r="R2840" s="12"/>
      <c r="S2840" s="12"/>
      <c r="U2840" s="3"/>
      <c r="V2840" s="3"/>
    </row>
    <row r="2841" spans="1:22" x14ac:dyDescent="0.3">
      <c r="A2841" s="81"/>
      <c r="O2841" s="12"/>
      <c r="P2841" s="12"/>
      <c r="Q2841" s="12"/>
      <c r="R2841" s="12"/>
      <c r="S2841" s="12"/>
      <c r="U2841" s="3"/>
      <c r="V2841" s="3"/>
    </row>
    <row r="2842" spans="1:22" x14ac:dyDescent="0.3">
      <c r="A2842" s="81"/>
      <c r="O2842" s="12"/>
      <c r="P2842" s="12"/>
      <c r="Q2842" s="12"/>
      <c r="R2842" s="12"/>
      <c r="S2842" s="12"/>
      <c r="U2842" s="3"/>
      <c r="V2842" s="3"/>
    </row>
    <row r="2843" spans="1:22" x14ac:dyDescent="0.3">
      <c r="A2843" s="81"/>
      <c r="O2843" s="12"/>
      <c r="P2843" s="12"/>
      <c r="Q2843" s="12"/>
      <c r="R2843" s="12"/>
      <c r="S2843" s="12"/>
      <c r="U2843" s="3"/>
      <c r="V2843" s="3"/>
    </row>
    <row r="2844" spans="1:22" x14ac:dyDescent="0.3">
      <c r="A2844" s="81"/>
      <c r="O2844" s="12"/>
      <c r="P2844" s="12"/>
      <c r="Q2844" s="12"/>
      <c r="R2844" s="12"/>
      <c r="S2844" s="12"/>
      <c r="U2844" s="3"/>
      <c r="V2844" s="3"/>
    </row>
    <row r="2845" spans="1:22" x14ac:dyDescent="0.3">
      <c r="A2845" s="81"/>
      <c r="O2845" s="12"/>
      <c r="P2845" s="12"/>
      <c r="Q2845" s="12"/>
      <c r="R2845" s="12"/>
      <c r="S2845" s="12"/>
      <c r="U2845" s="3"/>
      <c r="V2845" s="3"/>
    </row>
    <row r="2846" spans="1:22" x14ac:dyDescent="0.3">
      <c r="A2846" s="81"/>
      <c r="O2846" s="12"/>
      <c r="P2846" s="12"/>
      <c r="Q2846" s="12"/>
      <c r="R2846" s="12"/>
      <c r="S2846" s="12"/>
      <c r="U2846" s="3"/>
      <c r="V2846" s="3"/>
    </row>
    <row r="2847" spans="1:22" x14ac:dyDescent="0.3">
      <c r="A2847" s="81"/>
      <c r="O2847" s="12"/>
      <c r="P2847" s="12"/>
      <c r="Q2847" s="12"/>
      <c r="R2847" s="12"/>
      <c r="S2847" s="12"/>
      <c r="U2847" s="3"/>
      <c r="V2847" s="3"/>
    </row>
    <row r="2848" spans="1:22" x14ac:dyDescent="0.3">
      <c r="A2848" s="81"/>
      <c r="O2848" s="12"/>
      <c r="P2848" s="12"/>
      <c r="Q2848" s="12"/>
      <c r="R2848" s="12"/>
      <c r="S2848" s="12"/>
      <c r="U2848" s="3"/>
      <c r="V2848" s="3"/>
    </row>
    <row r="2849" spans="1:22" x14ac:dyDescent="0.3">
      <c r="A2849" s="81"/>
      <c r="O2849" s="12"/>
      <c r="P2849" s="12"/>
      <c r="Q2849" s="12"/>
      <c r="R2849" s="12"/>
      <c r="S2849" s="12"/>
      <c r="U2849" s="3"/>
      <c r="V2849" s="3"/>
    </row>
    <row r="2850" spans="1:22" x14ac:dyDescent="0.3">
      <c r="A2850" s="81"/>
      <c r="O2850" s="12"/>
      <c r="P2850" s="12"/>
      <c r="Q2850" s="12"/>
      <c r="R2850" s="12"/>
      <c r="S2850" s="12"/>
      <c r="U2850" s="3"/>
      <c r="V2850" s="3"/>
    </row>
    <row r="2851" spans="1:22" x14ac:dyDescent="0.3">
      <c r="A2851" s="81"/>
      <c r="O2851" s="12"/>
      <c r="P2851" s="12"/>
      <c r="Q2851" s="12"/>
      <c r="R2851" s="12"/>
      <c r="S2851" s="12"/>
      <c r="U2851" s="3"/>
      <c r="V2851" s="3"/>
    </row>
    <row r="2852" spans="1:22" x14ac:dyDescent="0.3">
      <c r="A2852" s="81"/>
      <c r="O2852" s="12"/>
      <c r="P2852" s="12"/>
      <c r="Q2852" s="12"/>
      <c r="R2852" s="12"/>
      <c r="S2852" s="12"/>
      <c r="U2852" s="3"/>
      <c r="V2852" s="3"/>
    </row>
    <row r="2853" spans="1:22" x14ac:dyDescent="0.3">
      <c r="A2853" s="81"/>
      <c r="O2853" s="12"/>
      <c r="P2853" s="12"/>
      <c r="Q2853" s="12"/>
      <c r="R2853" s="12"/>
      <c r="S2853" s="12"/>
      <c r="U2853" s="3"/>
      <c r="V2853" s="3"/>
    </row>
    <row r="2854" spans="1:22" x14ac:dyDescent="0.3">
      <c r="A2854" s="81"/>
      <c r="O2854" s="12"/>
      <c r="P2854" s="12"/>
      <c r="Q2854" s="12"/>
      <c r="R2854" s="12"/>
      <c r="S2854" s="12"/>
      <c r="U2854" s="3"/>
      <c r="V2854" s="3"/>
    </row>
    <row r="2855" spans="1:22" x14ac:dyDescent="0.3">
      <c r="A2855" s="81"/>
      <c r="O2855" s="12"/>
      <c r="P2855" s="12"/>
      <c r="Q2855" s="12"/>
      <c r="R2855" s="12"/>
      <c r="S2855" s="12"/>
      <c r="U2855" s="3"/>
      <c r="V2855" s="3"/>
    </row>
    <row r="2856" spans="1:22" x14ac:dyDescent="0.3">
      <c r="A2856" s="81"/>
      <c r="O2856" s="12"/>
      <c r="P2856" s="12"/>
      <c r="Q2856" s="12"/>
      <c r="R2856" s="12"/>
      <c r="S2856" s="12"/>
      <c r="U2856" s="3"/>
      <c r="V2856" s="3"/>
    </row>
    <row r="2857" spans="1:22" x14ac:dyDescent="0.3">
      <c r="A2857" s="81"/>
      <c r="O2857" s="12"/>
      <c r="P2857" s="12"/>
      <c r="Q2857" s="12"/>
      <c r="R2857" s="12"/>
      <c r="S2857" s="12"/>
      <c r="U2857" s="3"/>
      <c r="V2857" s="3"/>
    </row>
    <row r="2858" spans="1:22" x14ac:dyDescent="0.3">
      <c r="A2858" s="81"/>
      <c r="O2858" s="12"/>
      <c r="P2858" s="12"/>
      <c r="Q2858" s="12"/>
      <c r="R2858" s="12"/>
      <c r="S2858" s="12"/>
      <c r="U2858" s="3"/>
      <c r="V2858" s="3"/>
    </row>
    <row r="2859" spans="1:22" x14ac:dyDescent="0.3">
      <c r="A2859" s="81"/>
      <c r="O2859" s="12"/>
      <c r="P2859" s="12"/>
      <c r="Q2859" s="12"/>
      <c r="R2859" s="12"/>
      <c r="S2859" s="12"/>
      <c r="U2859" s="3"/>
      <c r="V2859" s="3"/>
    </row>
    <row r="2860" spans="1:22" x14ac:dyDescent="0.3">
      <c r="A2860" s="81"/>
      <c r="O2860" s="12"/>
      <c r="P2860" s="12"/>
      <c r="Q2860" s="12"/>
      <c r="R2860" s="12"/>
      <c r="S2860" s="12"/>
      <c r="U2860" s="3"/>
      <c r="V2860" s="3"/>
    </row>
    <row r="2861" spans="1:22" x14ac:dyDescent="0.3">
      <c r="A2861" s="81"/>
      <c r="O2861" s="12"/>
      <c r="P2861" s="12"/>
      <c r="Q2861" s="12"/>
      <c r="R2861" s="12"/>
      <c r="S2861" s="12"/>
      <c r="U2861" s="3"/>
      <c r="V2861" s="3"/>
    </row>
    <row r="2862" spans="1:22" x14ac:dyDescent="0.3">
      <c r="A2862" s="81"/>
      <c r="O2862" s="12"/>
      <c r="P2862" s="12"/>
      <c r="Q2862" s="12"/>
      <c r="R2862" s="12"/>
      <c r="S2862" s="12"/>
      <c r="U2862" s="3"/>
      <c r="V2862" s="3"/>
    </row>
    <row r="2863" spans="1:22" x14ac:dyDescent="0.3">
      <c r="A2863" s="81"/>
      <c r="O2863" s="12"/>
      <c r="P2863" s="12"/>
      <c r="Q2863" s="12"/>
      <c r="R2863" s="12"/>
      <c r="S2863" s="12"/>
      <c r="U2863" s="3"/>
      <c r="V2863" s="3"/>
    </row>
    <row r="2864" spans="1:22" x14ac:dyDescent="0.3">
      <c r="A2864" s="81"/>
      <c r="O2864" s="12"/>
      <c r="P2864" s="12"/>
      <c r="Q2864" s="12"/>
      <c r="R2864" s="12"/>
      <c r="S2864" s="12"/>
      <c r="U2864" s="3"/>
      <c r="V2864" s="3"/>
    </row>
    <row r="2865" spans="1:22" x14ac:dyDescent="0.3">
      <c r="A2865" s="81"/>
      <c r="O2865" s="12"/>
      <c r="P2865" s="12"/>
      <c r="Q2865" s="12"/>
      <c r="R2865" s="12"/>
      <c r="S2865" s="12"/>
      <c r="U2865" s="3"/>
      <c r="V2865" s="3"/>
    </row>
    <row r="2866" spans="1:22" x14ac:dyDescent="0.3">
      <c r="A2866" s="81"/>
      <c r="O2866" s="12"/>
      <c r="P2866" s="12"/>
      <c r="Q2866" s="12"/>
      <c r="R2866" s="12"/>
      <c r="S2866" s="12"/>
      <c r="U2866" s="3"/>
      <c r="V2866" s="3"/>
    </row>
    <row r="2867" spans="1:22" x14ac:dyDescent="0.3">
      <c r="A2867" s="81"/>
      <c r="O2867" s="12"/>
      <c r="P2867" s="12"/>
      <c r="Q2867" s="12"/>
      <c r="R2867" s="12"/>
      <c r="S2867" s="12"/>
      <c r="U2867" s="3"/>
      <c r="V2867" s="3"/>
    </row>
    <row r="2868" spans="1:22" x14ac:dyDescent="0.3">
      <c r="A2868" s="81"/>
      <c r="O2868" s="12"/>
      <c r="P2868" s="12"/>
      <c r="Q2868" s="12"/>
      <c r="R2868" s="12"/>
      <c r="S2868" s="12"/>
      <c r="U2868" s="3"/>
      <c r="V2868" s="3"/>
    </row>
    <row r="2869" spans="1:22" x14ac:dyDescent="0.3">
      <c r="A2869" s="81"/>
      <c r="O2869" s="12"/>
      <c r="P2869" s="12"/>
      <c r="Q2869" s="12"/>
      <c r="R2869" s="12"/>
      <c r="S2869" s="12"/>
      <c r="U2869" s="3"/>
      <c r="V2869" s="3"/>
    </row>
    <row r="2870" spans="1:22" x14ac:dyDescent="0.3">
      <c r="A2870" s="81"/>
      <c r="O2870" s="12"/>
      <c r="P2870" s="12"/>
      <c r="Q2870" s="12"/>
      <c r="R2870" s="12"/>
      <c r="S2870" s="12"/>
      <c r="U2870" s="3"/>
      <c r="V2870" s="3"/>
    </row>
    <row r="2871" spans="1:22" x14ac:dyDescent="0.3">
      <c r="A2871" s="81"/>
      <c r="O2871" s="12"/>
      <c r="P2871" s="12"/>
      <c r="Q2871" s="12"/>
      <c r="R2871" s="12"/>
      <c r="S2871" s="12"/>
      <c r="U2871" s="3"/>
      <c r="V2871" s="3"/>
    </row>
    <row r="2872" spans="1:22" x14ac:dyDescent="0.3">
      <c r="A2872" s="81"/>
      <c r="O2872" s="12"/>
      <c r="P2872" s="12"/>
      <c r="Q2872" s="12"/>
      <c r="R2872" s="12"/>
      <c r="S2872" s="12"/>
      <c r="U2872" s="3"/>
      <c r="V2872" s="3"/>
    </row>
    <row r="2873" spans="1:22" x14ac:dyDescent="0.3">
      <c r="A2873" s="81"/>
      <c r="O2873" s="12"/>
      <c r="P2873" s="12"/>
      <c r="Q2873" s="12"/>
      <c r="R2873" s="12"/>
      <c r="S2873" s="12"/>
      <c r="U2873" s="3"/>
      <c r="V2873" s="3"/>
    </row>
    <row r="2874" spans="1:22" x14ac:dyDescent="0.3">
      <c r="A2874" s="81"/>
      <c r="O2874" s="12"/>
      <c r="P2874" s="12"/>
      <c r="Q2874" s="12"/>
      <c r="R2874" s="12"/>
      <c r="S2874" s="12"/>
      <c r="U2874" s="3"/>
      <c r="V2874" s="3"/>
    </row>
    <row r="2875" spans="1:22" x14ac:dyDescent="0.3">
      <c r="A2875" s="81"/>
      <c r="O2875" s="12"/>
      <c r="P2875" s="12"/>
      <c r="Q2875" s="12"/>
      <c r="R2875" s="12"/>
      <c r="S2875" s="12"/>
      <c r="U2875" s="3"/>
      <c r="V2875" s="3"/>
    </row>
    <row r="2876" spans="1:22" x14ac:dyDescent="0.3">
      <c r="A2876" s="81"/>
      <c r="O2876" s="12"/>
      <c r="P2876" s="12"/>
      <c r="Q2876" s="12"/>
      <c r="R2876" s="12"/>
      <c r="S2876" s="12"/>
      <c r="U2876" s="3"/>
      <c r="V2876" s="3"/>
    </row>
    <row r="2877" spans="1:22" x14ac:dyDescent="0.3">
      <c r="A2877" s="81"/>
      <c r="O2877" s="12"/>
      <c r="P2877" s="12"/>
      <c r="Q2877" s="12"/>
      <c r="R2877" s="12"/>
      <c r="S2877" s="12"/>
      <c r="U2877" s="3"/>
      <c r="V2877" s="3"/>
    </row>
    <row r="2878" spans="1:22" x14ac:dyDescent="0.3">
      <c r="A2878" s="81"/>
      <c r="O2878" s="12"/>
      <c r="P2878" s="12"/>
      <c r="Q2878" s="12"/>
      <c r="R2878" s="12"/>
      <c r="S2878" s="12"/>
      <c r="U2878" s="3"/>
      <c r="V2878" s="3"/>
    </row>
    <row r="2879" spans="1:22" x14ac:dyDescent="0.3">
      <c r="A2879" s="81"/>
      <c r="O2879" s="12"/>
      <c r="P2879" s="12"/>
      <c r="Q2879" s="12"/>
      <c r="R2879" s="12"/>
      <c r="S2879" s="12"/>
      <c r="U2879" s="3"/>
      <c r="V2879" s="3"/>
    </row>
    <row r="2880" spans="1:22" x14ac:dyDescent="0.3">
      <c r="A2880" s="81"/>
      <c r="O2880" s="12"/>
      <c r="P2880" s="12"/>
      <c r="Q2880" s="12"/>
      <c r="R2880" s="12"/>
      <c r="S2880" s="12"/>
      <c r="U2880" s="3"/>
      <c r="V2880" s="3"/>
    </row>
    <row r="2881" spans="1:22" x14ac:dyDescent="0.3">
      <c r="A2881" s="81"/>
      <c r="O2881" s="12"/>
      <c r="P2881" s="12"/>
      <c r="Q2881" s="12"/>
      <c r="R2881" s="12"/>
      <c r="S2881" s="12"/>
      <c r="U2881" s="3"/>
      <c r="V2881" s="3"/>
    </row>
    <row r="2882" spans="1:22" x14ac:dyDescent="0.3">
      <c r="A2882" s="81"/>
      <c r="O2882" s="12"/>
      <c r="P2882" s="12"/>
      <c r="Q2882" s="12"/>
      <c r="R2882" s="12"/>
      <c r="S2882" s="12"/>
      <c r="U2882" s="3"/>
      <c r="V2882" s="3"/>
    </row>
    <row r="2883" spans="1:22" x14ac:dyDescent="0.3">
      <c r="A2883" s="81"/>
      <c r="O2883" s="12"/>
      <c r="P2883" s="12"/>
      <c r="Q2883" s="12"/>
      <c r="R2883" s="12"/>
      <c r="S2883" s="12"/>
      <c r="U2883" s="3"/>
      <c r="V2883" s="3"/>
    </row>
    <row r="2884" spans="1:22" x14ac:dyDescent="0.3">
      <c r="A2884" s="81"/>
      <c r="O2884" s="12"/>
      <c r="P2884" s="12"/>
      <c r="Q2884" s="12"/>
      <c r="R2884" s="12"/>
      <c r="S2884" s="12"/>
      <c r="U2884" s="3"/>
      <c r="V2884" s="3"/>
    </row>
    <row r="2885" spans="1:22" x14ac:dyDescent="0.3">
      <c r="A2885" s="81"/>
      <c r="O2885" s="12"/>
      <c r="P2885" s="12"/>
      <c r="Q2885" s="12"/>
      <c r="R2885" s="12"/>
      <c r="S2885" s="12"/>
      <c r="U2885" s="3"/>
      <c r="V2885" s="3"/>
    </row>
    <row r="2886" spans="1:22" x14ac:dyDescent="0.3">
      <c r="A2886" s="81"/>
      <c r="O2886" s="12"/>
      <c r="P2886" s="12"/>
      <c r="Q2886" s="12"/>
      <c r="R2886" s="12"/>
      <c r="S2886" s="12"/>
      <c r="U2886" s="3"/>
      <c r="V2886" s="3"/>
    </row>
    <row r="2887" spans="1:22" x14ac:dyDescent="0.3">
      <c r="A2887" s="81"/>
      <c r="O2887" s="12"/>
      <c r="P2887" s="12"/>
      <c r="Q2887" s="12"/>
      <c r="R2887" s="12"/>
      <c r="S2887" s="12"/>
      <c r="U2887" s="3"/>
      <c r="V2887" s="3"/>
    </row>
    <row r="2888" spans="1:22" x14ac:dyDescent="0.3">
      <c r="A2888" s="81"/>
      <c r="O2888" s="12"/>
      <c r="P2888" s="12"/>
      <c r="Q2888" s="12"/>
      <c r="R2888" s="12"/>
      <c r="S2888" s="12"/>
      <c r="U2888" s="3"/>
      <c r="V2888" s="3"/>
    </row>
    <row r="2889" spans="1:22" x14ac:dyDescent="0.3">
      <c r="A2889" s="81"/>
      <c r="O2889" s="12"/>
      <c r="P2889" s="12"/>
      <c r="Q2889" s="12"/>
      <c r="R2889" s="12"/>
      <c r="S2889" s="12"/>
      <c r="U2889" s="3"/>
      <c r="V2889" s="3"/>
    </row>
    <row r="2890" spans="1:22" x14ac:dyDescent="0.3">
      <c r="A2890" s="81"/>
      <c r="O2890" s="12"/>
      <c r="P2890" s="12"/>
      <c r="Q2890" s="12"/>
      <c r="R2890" s="12"/>
      <c r="S2890" s="12"/>
      <c r="U2890" s="3"/>
      <c r="V2890" s="3"/>
    </row>
    <row r="2891" spans="1:22" x14ac:dyDescent="0.3">
      <c r="A2891" s="81"/>
      <c r="O2891" s="12"/>
      <c r="P2891" s="12"/>
      <c r="Q2891" s="12"/>
      <c r="R2891" s="12"/>
      <c r="S2891" s="12"/>
      <c r="U2891" s="3"/>
      <c r="V2891" s="3"/>
    </row>
    <row r="2892" spans="1:22" x14ac:dyDescent="0.3">
      <c r="A2892" s="81"/>
      <c r="O2892" s="12"/>
      <c r="P2892" s="12"/>
      <c r="Q2892" s="12"/>
      <c r="R2892" s="12"/>
      <c r="S2892" s="12"/>
      <c r="U2892" s="3"/>
      <c r="V2892" s="3"/>
    </row>
    <row r="2893" spans="1:22" x14ac:dyDescent="0.3">
      <c r="A2893" s="81"/>
      <c r="O2893" s="12"/>
      <c r="P2893" s="12"/>
      <c r="Q2893" s="12"/>
      <c r="R2893" s="12"/>
      <c r="S2893" s="12"/>
      <c r="U2893" s="3"/>
      <c r="V2893" s="3"/>
    </row>
    <row r="2894" spans="1:22" x14ac:dyDescent="0.3">
      <c r="A2894" s="81"/>
      <c r="O2894" s="12"/>
      <c r="P2894" s="12"/>
      <c r="Q2894" s="12"/>
      <c r="R2894" s="12"/>
      <c r="S2894" s="12"/>
      <c r="U2894" s="3"/>
      <c r="V2894" s="3"/>
    </row>
    <row r="2895" spans="1:22" x14ac:dyDescent="0.3">
      <c r="A2895" s="81"/>
      <c r="O2895" s="12"/>
      <c r="P2895" s="12"/>
      <c r="Q2895" s="12"/>
      <c r="R2895" s="12"/>
      <c r="S2895" s="12"/>
      <c r="U2895" s="3"/>
      <c r="V2895" s="3"/>
    </row>
    <row r="2896" spans="1:22" x14ac:dyDescent="0.3">
      <c r="A2896" s="81"/>
      <c r="O2896" s="12"/>
      <c r="P2896" s="12"/>
      <c r="Q2896" s="12"/>
      <c r="R2896" s="12"/>
      <c r="S2896" s="12"/>
      <c r="U2896" s="3"/>
      <c r="V2896" s="3"/>
    </row>
    <row r="2897" spans="1:22" x14ac:dyDescent="0.3">
      <c r="A2897" s="81"/>
      <c r="O2897" s="12"/>
      <c r="P2897" s="12"/>
      <c r="Q2897" s="12"/>
      <c r="R2897" s="12"/>
      <c r="S2897" s="12"/>
      <c r="U2897" s="3"/>
      <c r="V2897" s="3"/>
    </row>
    <row r="2898" spans="1:22" x14ac:dyDescent="0.3">
      <c r="A2898" s="81"/>
      <c r="O2898" s="12"/>
      <c r="P2898" s="12"/>
      <c r="Q2898" s="12"/>
      <c r="R2898" s="12"/>
      <c r="S2898" s="12"/>
      <c r="U2898" s="3"/>
      <c r="V2898" s="3"/>
    </row>
    <row r="2899" spans="1:22" x14ac:dyDescent="0.3">
      <c r="A2899" s="81"/>
      <c r="O2899" s="12"/>
      <c r="P2899" s="12"/>
      <c r="Q2899" s="12"/>
      <c r="R2899" s="12"/>
      <c r="S2899" s="12"/>
      <c r="U2899" s="3"/>
      <c r="V2899" s="3"/>
    </row>
    <row r="2900" spans="1:22" x14ac:dyDescent="0.3">
      <c r="A2900" s="81"/>
      <c r="O2900" s="12"/>
      <c r="P2900" s="12"/>
      <c r="Q2900" s="12"/>
      <c r="R2900" s="12"/>
      <c r="S2900" s="12"/>
      <c r="U2900" s="3"/>
      <c r="V2900" s="3"/>
    </row>
    <row r="2901" spans="1:22" x14ac:dyDescent="0.3">
      <c r="A2901" s="81"/>
      <c r="O2901" s="12"/>
      <c r="P2901" s="12"/>
      <c r="Q2901" s="12"/>
      <c r="R2901" s="12"/>
      <c r="S2901" s="12"/>
      <c r="U2901" s="3"/>
      <c r="V2901" s="3"/>
    </row>
    <row r="2902" spans="1:22" x14ac:dyDescent="0.3">
      <c r="A2902" s="81"/>
      <c r="O2902" s="12"/>
      <c r="P2902" s="12"/>
      <c r="Q2902" s="12"/>
      <c r="R2902" s="12"/>
      <c r="S2902" s="12"/>
      <c r="U2902" s="3"/>
      <c r="V2902" s="3"/>
    </row>
    <row r="2903" spans="1:22" x14ac:dyDescent="0.3">
      <c r="A2903" s="81"/>
      <c r="O2903" s="12"/>
      <c r="P2903" s="12"/>
      <c r="Q2903" s="12"/>
      <c r="R2903" s="12"/>
      <c r="S2903" s="12"/>
      <c r="U2903" s="3"/>
      <c r="V2903" s="3"/>
    </row>
    <row r="2904" spans="1:22" x14ac:dyDescent="0.3">
      <c r="A2904" s="81"/>
      <c r="O2904" s="12"/>
      <c r="P2904" s="12"/>
      <c r="Q2904" s="12"/>
      <c r="R2904" s="12"/>
      <c r="S2904" s="12"/>
      <c r="U2904" s="3"/>
      <c r="V2904" s="3"/>
    </row>
    <row r="2905" spans="1:22" x14ac:dyDescent="0.3">
      <c r="A2905" s="81"/>
      <c r="O2905" s="12"/>
      <c r="P2905" s="12"/>
      <c r="Q2905" s="12"/>
      <c r="R2905" s="12"/>
      <c r="S2905" s="12"/>
      <c r="U2905" s="3"/>
      <c r="V2905" s="3"/>
    </row>
    <row r="2906" spans="1:22" x14ac:dyDescent="0.3">
      <c r="A2906" s="81"/>
      <c r="O2906" s="12"/>
      <c r="P2906" s="12"/>
      <c r="Q2906" s="12"/>
      <c r="R2906" s="12"/>
      <c r="S2906" s="12"/>
      <c r="U2906" s="3"/>
      <c r="V2906" s="3"/>
    </row>
    <row r="2907" spans="1:22" x14ac:dyDescent="0.3">
      <c r="A2907" s="81"/>
      <c r="O2907" s="12"/>
      <c r="P2907" s="12"/>
      <c r="Q2907" s="12"/>
      <c r="R2907" s="12"/>
      <c r="S2907" s="12"/>
      <c r="U2907" s="3"/>
      <c r="V2907" s="3"/>
    </row>
    <row r="2908" spans="1:22" x14ac:dyDescent="0.3">
      <c r="A2908" s="81"/>
      <c r="O2908" s="12"/>
      <c r="P2908" s="12"/>
      <c r="Q2908" s="12"/>
      <c r="R2908" s="12"/>
      <c r="S2908" s="12"/>
      <c r="U2908" s="3"/>
      <c r="V2908" s="3"/>
    </row>
    <row r="2909" spans="1:22" x14ac:dyDescent="0.3">
      <c r="A2909" s="81"/>
      <c r="O2909" s="12"/>
      <c r="P2909" s="12"/>
      <c r="Q2909" s="12"/>
      <c r="R2909" s="12"/>
      <c r="S2909" s="12"/>
      <c r="U2909" s="3"/>
      <c r="V2909" s="3"/>
    </row>
    <row r="2910" spans="1:22" x14ac:dyDescent="0.3">
      <c r="A2910" s="81"/>
      <c r="O2910" s="12"/>
      <c r="P2910" s="12"/>
      <c r="Q2910" s="12"/>
      <c r="R2910" s="12"/>
      <c r="S2910" s="12"/>
      <c r="U2910" s="3"/>
      <c r="V2910" s="3"/>
    </row>
    <row r="2911" spans="1:22" x14ac:dyDescent="0.3">
      <c r="A2911" s="81"/>
      <c r="O2911" s="12"/>
      <c r="P2911" s="12"/>
      <c r="Q2911" s="12"/>
      <c r="R2911" s="12"/>
      <c r="S2911" s="12"/>
      <c r="U2911" s="3"/>
      <c r="V2911" s="3"/>
    </row>
    <row r="2912" spans="1:22" x14ac:dyDescent="0.3">
      <c r="A2912" s="81"/>
      <c r="O2912" s="12"/>
      <c r="P2912" s="12"/>
      <c r="Q2912" s="12"/>
      <c r="R2912" s="12"/>
      <c r="S2912" s="12"/>
      <c r="U2912" s="3"/>
      <c r="V2912" s="3"/>
    </row>
    <row r="2913" spans="1:22" x14ac:dyDescent="0.3">
      <c r="A2913" s="81"/>
      <c r="O2913" s="12"/>
      <c r="P2913" s="12"/>
      <c r="Q2913" s="12"/>
      <c r="R2913" s="12"/>
      <c r="S2913" s="12"/>
      <c r="U2913" s="3"/>
      <c r="V2913" s="3"/>
    </row>
    <row r="2914" spans="1:22" x14ac:dyDescent="0.3">
      <c r="A2914" s="81"/>
      <c r="O2914" s="12"/>
      <c r="P2914" s="12"/>
      <c r="Q2914" s="12"/>
      <c r="R2914" s="12"/>
      <c r="S2914" s="12"/>
      <c r="U2914" s="3"/>
      <c r="V2914" s="3"/>
    </row>
    <row r="2915" spans="1:22" x14ac:dyDescent="0.3">
      <c r="A2915" s="81"/>
      <c r="O2915" s="12"/>
      <c r="P2915" s="12"/>
      <c r="Q2915" s="12"/>
      <c r="R2915" s="12"/>
      <c r="S2915" s="12"/>
      <c r="U2915" s="3"/>
      <c r="V2915" s="3"/>
    </row>
    <row r="2916" spans="1:22" x14ac:dyDescent="0.3">
      <c r="A2916" s="81"/>
      <c r="O2916" s="12"/>
      <c r="P2916" s="12"/>
      <c r="Q2916" s="12"/>
      <c r="R2916" s="12"/>
      <c r="S2916" s="12"/>
      <c r="U2916" s="3"/>
      <c r="V2916" s="3"/>
    </row>
    <row r="2917" spans="1:22" x14ac:dyDescent="0.3">
      <c r="A2917" s="81"/>
      <c r="O2917" s="12"/>
      <c r="P2917" s="12"/>
      <c r="Q2917" s="12"/>
      <c r="R2917" s="12"/>
      <c r="S2917" s="12"/>
      <c r="U2917" s="3"/>
      <c r="V2917" s="3"/>
    </row>
    <row r="2918" spans="1:22" x14ac:dyDescent="0.3">
      <c r="A2918" s="81"/>
      <c r="O2918" s="12"/>
      <c r="P2918" s="12"/>
      <c r="Q2918" s="12"/>
      <c r="R2918" s="12"/>
      <c r="S2918" s="12"/>
      <c r="U2918" s="3"/>
      <c r="V2918" s="3"/>
    </row>
    <row r="2919" spans="1:22" x14ac:dyDescent="0.3">
      <c r="A2919" s="81"/>
      <c r="O2919" s="12"/>
      <c r="P2919" s="12"/>
      <c r="Q2919" s="12"/>
      <c r="R2919" s="12"/>
      <c r="S2919" s="12"/>
      <c r="U2919" s="3"/>
      <c r="V2919" s="3"/>
    </row>
    <row r="2920" spans="1:22" x14ac:dyDescent="0.3">
      <c r="A2920" s="81"/>
      <c r="O2920" s="12"/>
      <c r="P2920" s="12"/>
      <c r="Q2920" s="12"/>
      <c r="R2920" s="12"/>
      <c r="S2920" s="12"/>
      <c r="U2920" s="3"/>
      <c r="V2920" s="3"/>
    </row>
    <row r="2921" spans="1:22" x14ac:dyDescent="0.3">
      <c r="A2921" s="81"/>
      <c r="O2921" s="12"/>
      <c r="P2921" s="12"/>
      <c r="Q2921" s="12"/>
      <c r="R2921" s="12"/>
      <c r="S2921" s="12"/>
      <c r="U2921" s="3"/>
      <c r="V2921" s="3"/>
    </row>
    <row r="2922" spans="1:22" x14ac:dyDescent="0.3">
      <c r="A2922" s="81"/>
      <c r="O2922" s="12"/>
      <c r="P2922" s="12"/>
      <c r="Q2922" s="12"/>
      <c r="R2922" s="12"/>
      <c r="S2922" s="12"/>
      <c r="U2922" s="3"/>
      <c r="V2922" s="3"/>
    </row>
    <row r="2923" spans="1:22" x14ac:dyDescent="0.3">
      <c r="A2923" s="81"/>
      <c r="O2923" s="12"/>
      <c r="P2923" s="12"/>
      <c r="Q2923" s="12"/>
      <c r="R2923" s="12"/>
      <c r="S2923" s="12"/>
      <c r="U2923" s="3"/>
      <c r="V2923" s="3"/>
    </row>
    <row r="2924" spans="1:22" x14ac:dyDescent="0.3">
      <c r="A2924" s="81"/>
      <c r="O2924" s="12"/>
      <c r="P2924" s="12"/>
      <c r="Q2924" s="12"/>
      <c r="R2924" s="12"/>
      <c r="S2924" s="12"/>
      <c r="U2924" s="3"/>
      <c r="V2924" s="3"/>
    </row>
    <row r="2925" spans="1:22" x14ac:dyDescent="0.3">
      <c r="A2925" s="81"/>
      <c r="O2925" s="12"/>
      <c r="P2925" s="12"/>
      <c r="Q2925" s="12"/>
      <c r="R2925" s="12"/>
      <c r="S2925" s="12"/>
      <c r="U2925" s="3"/>
      <c r="V2925" s="3"/>
    </row>
    <row r="2926" spans="1:22" x14ac:dyDescent="0.3">
      <c r="A2926" s="81"/>
      <c r="O2926" s="12"/>
      <c r="P2926" s="12"/>
      <c r="Q2926" s="12"/>
      <c r="R2926" s="12"/>
      <c r="S2926" s="12"/>
      <c r="U2926" s="3"/>
      <c r="V2926" s="3"/>
    </row>
    <row r="2927" spans="1:22" x14ac:dyDescent="0.3">
      <c r="A2927" s="81"/>
      <c r="O2927" s="12"/>
      <c r="P2927" s="12"/>
      <c r="Q2927" s="12"/>
      <c r="R2927" s="12"/>
      <c r="S2927" s="12"/>
      <c r="U2927" s="3"/>
      <c r="V2927" s="3"/>
    </row>
    <row r="2928" spans="1:22" x14ac:dyDescent="0.3">
      <c r="A2928" s="81"/>
      <c r="O2928" s="12"/>
      <c r="P2928" s="12"/>
      <c r="Q2928" s="12"/>
      <c r="R2928" s="12"/>
      <c r="S2928" s="12"/>
      <c r="U2928" s="3"/>
      <c r="V2928" s="3"/>
    </row>
    <row r="2929" spans="1:22" x14ac:dyDescent="0.3">
      <c r="A2929" s="81"/>
      <c r="O2929" s="12"/>
      <c r="P2929" s="12"/>
      <c r="Q2929" s="12"/>
      <c r="R2929" s="12"/>
      <c r="S2929" s="12"/>
      <c r="U2929" s="3"/>
      <c r="V2929" s="3"/>
    </row>
    <row r="2930" spans="1:22" x14ac:dyDescent="0.3">
      <c r="A2930" s="81"/>
      <c r="O2930" s="12"/>
      <c r="P2930" s="12"/>
      <c r="Q2930" s="12"/>
      <c r="R2930" s="12"/>
      <c r="S2930" s="12"/>
      <c r="U2930" s="3"/>
      <c r="V2930" s="3"/>
    </row>
    <row r="2931" spans="1:22" x14ac:dyDescent="0.3">
      <c r="A2931" s="81"/>
      <c r="O2931" s="12"/>
      <c r="P2931" s="12"/>
      <c r="Q2931" s="12"/>
      <c r="R2931" s="12"/>
      <c r="S2931" s="12"/>
      <c r="U2931" s="3"/>
      <c r="V2931" s="3"/>
    </row>
    <row r="2932" spans="1:22" x14ac:dyDescent="0.3">
      <c r="A2932" s="81"/>
      <c r="O2932" s="12"/>
      <c r="P2932" s="12"/>
      <c r="Q2932" s="12"/>
      <c r="R2932" s="12"/>
      <c r="S2932" s="12"/>
      <c r="U2932" s="3"/>
      <c r="V2932" s="3"/>
    </row>
    <row r="2933" spans="1:22" x14ac:dyDescent="0.3">
      <c r="A2933" s="81"/>
      <c r="O2933" s="12"/>
      <c r="P2933" s="12"/>
      <c r="Q2933" s="12"/>
      <c r="R2933" s="12"/>
      <c r="S2933" s="12"/>
      <c r="U2933" s="3"/>
      <c r="V2933" s="3"/>
    </row>
    <row r="2934" spans="1:22" x14ac:dyDescent="0.3">
      <c r="A2934" s="81"/>
      <c r="O2934" s="12"/>
      <c r="P2934" s="12"/>
      <c r="Q2934" s="12"/>
      <c r="R2934" s="12"/>
      <c r="S2934" s="12"/>
      <c r="U2934" s="3"/>
      <c r="V2934" s="3"/>
    </row>
    <row r="2935" spans="1:22" x14ac:dyDescent="0.3">
      <c r="A2935" s="81"/>
      <c r="O2935" s="12"/>
      <c r="P2935" s="12"/>
      <c r="Q2935" s="12"/>
      <c r="R2935" s="12"/>
      <c r="S2935" s="12"/>
      <c r="U2935" s="3"/>
      <c r="V2935" s="3"/>
    </row>
    <row r="2936" spans="1:22" x14ac:dyDescent="0.3">
      <c r="A2936" s="81"/>
      <c r="O2936" s="12"/>
      <c r="P2936" s="12"/>
      <c r="Q2936" s="12"/>
      <c r="R2936" s="12"/>
      <c r="S2936" s="12"/>
      <c r="U2936" s="3"/>
      <c r="V2936" s="3"/>
    </row>
    <row r="2937" spans="1:22" x14ac:dyDescent="0.3">
      <c r="A2937" s="81"/>
      <c r="O2937" s="12"/>
      <c r="P2937" s="12"/>
      <c r="Q2937" s="12"/>
      <c r="R2937" s="12"/>
      <c r="S2937" s="12"/>
      <c r="U2937" s="3"/>
      <c r="V2937" s="3"/>
    </row>
    <row r="2938" spans="1:22" x14ac:dyDescent="0.3">
      <c r="A2938" s="81"/>
      <c r="O2938" s="12"/>
      <c r="P2938" s="12"/>
      <c r="Q2938" s="12"/>
      <c r="R2938" s="12"/>
      <c r="S2938" s="12"/>
      <c r="U2938" s="3"/>
      <c r="V2938" s="3"/>
    </row>
    <row r="2939" spans="1:22" x14ac:dyDescent="0.3">
      <c r="A2939" s="81"/>
      <c r="O2939" s="12"/>
      <c r="P2939" s="12"/>
      <c r="Q2939" s="12"/>
      <c r="R2939" s="12"/>
      <c r="S2939" s="12"/>
      <c r="U2939" s="3"/>
      <c r="V2939" s="3"/>
    </row>
    <row r="2940" spans="1:22" x14ac:dyDescent="0.3">
      <c r="A2940" s="81"/>
      <c r="O2940" s="12"/>
      <c r="P2940" s="12"/>
      <c r="Q2940" s="12"/>
      <c r="R2940" s="12"/>
      <c r="S2940" s="12"/>
      <c r="U2940" s="3"/>
      <c r="V2940" s="3"/>
    </row>
    <row r="2941" spans="1:22" x14ac:dyDescent="0.3">
      <c r="A2941" s="81"/>
      <c r="O2941" s="12"/>
      <c r="P2941" s="12"/>
      <c r="Q2941" s="12"/>
      <c r="R2941" s="12"/>
      <c r="S2941" s="12"/>
      <c r="U2941" s="3"/>
      <c r="V2941" s="3"/>
    </row>
    <row r="2942" spans="1:22" x14ac:dyDescent="0.3">
      <c r="A2942" s="81"/>
      <c r="O2942" s="12"/>
      <c r="P2942" s="12"/>
      <c r="Q2942" s="12"/>
      <c r="R2942" s="12"/>
      <c r="S2942" s="12"/>
      <c r="U2942" s="3"/>
      <c r="V2942" s="3"/>
    </row>
    <row r="2943" spans="1:22" x14ac:dyDescent="0.3">
      <c r="A2943" s="81"/>
      <c r="O2943" s="12"/>
      <c r="P2943" s="12"/>
      <c r="Q2943" s="12"/>
      <c r="R2943" s="12"/>
      <c r="S2943" s="12"/>
      <c r="U2943" s="3"/>
      <c r="V2943" s="3"/>
    </row>
    <row r="2944" spans="1:22" x14ac:dyDescent="0.3">
      <c r="A2944" s="81"/>
      <c r="O2944" s="12"/>
      <c r="P2944" s="12"/>
      <c r="Q2944" s="12"/>
      <c r="R2944" s="12"/>
      <c r="S2944" s="12"/>
      <c r="U2944" s="3"/>
      <c r="V2944" s="3"/>
    </row>
    <row r="2945" spans="1:22" x14ac:dyDescent="0.3">
      <c r="A2945" s="81"/>
      <c r="O2945" s="12"/>
      <c r="P2945" s="12"/>
      <c r="Q2945" s="12"/>
      <c r="R2945" s="12"/>
      <c r="S2945" s="12"/>
      <c r="U2945" s="3"/>
      <c r="V2945" s="3"/>
    </row>
    <row r="2946" spans="1:22" x14ac:dyDescent="0.3">
      <c r="A2946" s="81"/>
      <c r="O2946" s="12"/>
      <c r="P2946" s="12"/>
      <c r="Q2946" s="12"/>
      <c r="R2946" s="12"/>
      <c r="S2946" s="12"/>
      <c r="U2946" s="3"/>
      <c r="V2946" s="3"/>
    </row>
    <row r="2947" spans="1:22" x14ac:dyDescent="0.3">
      <c r="A2947" s="81"/>
      <c r="O2947" s="12"/>
      <c r="P2947" s="12"/>
      <c r="Q2947" s="12"/>
      <c r="R2947" s="12"/>
      <c r="S2947" s="12"/>
      <c r="U2947" s="3"/>
      <c r="V2947" s="3"/>
    </row>
    <row r="2948" spans="1:22" x14ac:dyDescent="0.3">
      <c r="A2948" s="81"/>
      <c r="O2948" s="12"/>
      <c r="P2948" s="12"/>
      <c r="Q2948" s="12"/>
      <c r="R2948" s="12"/>
      <c r="S2948" s="12"/>
      <c r="U2948" s="3"/>
      <c r="V2948" s="3"/>
    </row>
    <row r="2949" spans="1:22" x14ac:dyDescent="0.3">
      <c r="A2949" s="81"/>
      <c r="O2949" s="12"/>
      <c r="P2949" s="12"/>
      <c r="Q2949" s="12"/>
      <c r="R2949" s="12"/>
      <c r="S2949" s="12"/>
      <c r="U2949" s="3"/>
      <c r="V2949" s="3"/>
    </row>
    <row r="2950" spans="1:22" x14ac:dyDescent="0.3">
      <c r="A2950" s="81"/>
      <c r="O2950" s="12"/>
      <c r="P2950" s="12"/>
      <c r="Q2950" s="12"/>
      <c r="R2950" s="12"/>
      <c r="S2950" s="12"/>
      <c r="U2950" s="3"/>
      <c r="V2950" s="3"/>
    </row>
    <row r="2951" spans="1:22" x14ac:dyDescent="0.3">
      <c r="A2951" s="81"/>
      <c r="O2951" s="12"/>
      <c r="P2951" s="12"/>
      <c r="Q2951" s="12"/>
      <c r="R2951" s="12"/>
      <c r="S2951" s="12"/>
      <c r="U2951" s="3"/>
      <c r="V2951" s="3"/>
    </row>
    <row r="2952" spans="1:22" x14ac:dyDescent="0.3">
      <c r="A2952" s="81"/>
      <c r="O2952" s="12"/>
      <c r="P2952" s="12"/>
      <c r="Q2952" s="12"/>
      <c r="R2952" s="12"/>
      <c r="S2952" s="12"/>
      <c r="U2952" s="3"/>
      <c r="V2952" s="3"/>
    </row>
    <row r="2953" spans="1:22" x14ac:dyDescent="0.3">
      <c r="A2953" s="81"/>
      <c r="O2953" s="12"/>
      <c r="P2953" s="12"/>
      <c r="Q2953" s="12"/>
      <c r="R2953" s="12"/>
      <c r="S2953" s="12"/>
      <c r="U2953" s="3"/>
      <c r="V2953" s="3"/>
    </row>
    <row r="2954" spans="1:22" x14ac:dyDescent="0.3">
      <c r="A2954" s="81"/>
      <c r="O2954" s="12"/>
      <c r="P2954" s="12"/>
      <c r="Q2954" s="12"/>
      <c r="R2954" s="12"/>
      <c r="S2954" s="12"/>
      <c r="U2954" s="3"/>
      <c r="V2954" s="3"/>
    </row>
    <row r="2955" spans="1:22" x14ac:dyDescent="0.3">
      <c r="A2955" s="81"/>
      <c r="O2955" s="12"/>
      <c r="P2955" s="12"/>
      <c r="Q2955" s="12"/>
      <c r="R2955" s="12"/>
      <c r="S2955" s="12"/>
      <c r="U2955" s="3"/>
      <c r="V2955" s="3"/>
    </row>
    <row r="2956" spans="1:22" x14ac:dyDescent="0.3">
      <c r="A2956" s="81"/>
      <c r="O2956" s="12"/>
      <c r="P2956" s="12"/>
      <c r="Q2956" s="12"/>
      <c r="R2956" s="12"/>
      <c r="S2956" s="12"/>
      <c r="U2956" s="3"/>
      <c r="V2956" s="3"/>
    </row>
    <row r="2957" spans="1:22" x14ac:dyDescent="0.3">
      <c r="A2957" s="81"/>
      <c r="O2957" s="12"/>
      <c r="P2957" s="12"/>
      <c r="Q2957" s="12"/>
      <c r="R2957" s="12"/>
      <c r="S2957" s="12"/>
      <c r="U2957" s="3"/>
      <c r="V2957" s="3"/>
    </row>
    <row r="2958" spans="1:22" x14ac:dyDescent="0.3">
      <c r="A2958" s="81"/>
      <c r="O2958" s="12"/>
      <c r="P2958" s="12"/>
      <c r="Q2958" s="12"/>
      <c r="R2958" s="12"/>
      <c r="S2958" s="12"/>
      <c r="U2958" s="3"/>
      <c r="V2958" s="3"/>
    </row>
    <row r="2959" spans="1:22" x14ac:dyDescent="0.3">
      <c r="A2959" s="81"/>
      <c r="O2959" s="12"/>
      <c r="P2959" s="12"/>
      <c r="Q2959" s="12"/>
      <c r="R2959" s="12"/>
      <c r="S2959" s="12"/>
      <c r="U2959" s="3"/>
      <c r="V2959" s="3"/>
    </row>
    <row r="2960" spans="1:22" x14ac:dyDescent="0.3">
      <c r="A2960" s="81"/>
      <c r="O2960" s="12"/>
      <c r="P2960" s="12"/>
      <c r="Q2960" s="12"/>
      <c r="R2960" s="12"/>
      <c r="S2960" s="12"/>
      <c r="U2960" s="3"/>
      <c r="V2960" s="3"/>
    </row>
    <row r="2961" spans="1:22" x14ac:dyDescent="0.3">
      <c r="A2961" s="81"/>
      <c r="O2961" s="12"/>
      <c r="P2961" s="12"/>
      <c r="Q2961" s="12"/>
      <c r="R2961" s="12"/>
      <c r="S2961" s="12"/>
      <c r="U2961" s="3"/>
      <c r="V2961" s="3"/>
    </row>
    <row r="2962" spans="1:22" x14ac:dyDescent="0.3">
      <c r="A2962" s="81"/>
      <c r="O2962" s="12"/>
      <c r="P2962" s="12"/>
      <c r="Q2962" s="12"/>
      <c r="R2962" s="12"/>
      <c r="S2962" s="12"/>
      <c r="U2962" s="3"/>
      <c r="V2962" s="3"/>
    </row>
    <row r="2963" spans="1:22" x14ac:dyDescent="0.3">
      <c r="A2963" s="81"/>
      <c r="O2963" s="12"/>
      <c r="P2963" s="12"/>
      <c r="Q2963" s="12"/>
      <c r="R2963" s="12"/>
      <c r="S2963" s="12"/>
      <c r="U2963" s="3"/>
      <c r="V2963" s="3"/>
    </row>
    <row r="2964" spans="1:22" x14ac:dyDescent="0.3">
      <c r="A2964" s="81"/>
      <c r="O2964" s="12"/>
      <c r="P2964" s="12"/>
      <c r="Q2964" s="12"/>
      <c r="R2964" s="12"/>
      <c r="S2964" s="12"/>
      <c r="U2964" s="3"/>
      <c r="V2964" s="3"/>
    </row>
    <row r="2965" spans="1:22" x14ac:dyDescent="0.3">
      <c r="A2965" s="81"/>
      <c r="O2965" s="12"/>
      <c r="P2965" s="12"/>
      <c r="Q2965" s="12"/>
      <c r="R2965" s="12"/>
      <c r="S2965" s="12"/>
      <c r="U2965" s="3"/>
      <c r="V2965" s="3"/>
    </row>
    <row r="2966" spans="1:22" x14ac:dyDescent="0.3">
      <c r="A2966" s="81"/>
      <c r="O2966" s="12"/>
      <c r="P2966" s="12"/>
      <c r="Q2966" s="12"/>
      <c r="R2966" s="12"/>
      <c r="S2966" s="12"/>
      <c r="U2966" s="3"/>
      <c r="V2966" s="3"/>
    </row>
    <row r="2967" spans="1:22" x14ac:dyDescent="0.3">
      <c r="A2967" s="81"/>
      <c r="O2967" s="12"/>
      <c r="P2967" s="12"/>
      <c r="Q2967" s="12"/>
      <c r="R2967" s="12"/>
      <c r="S2967" s="12"/>
      <c r="U2967" s="3"/>
      <c r="V2967" s="3"/>
    </row>
    <row r="2968" spans="1:22" x14ac:dyDescent="0.3">
      <c r="A2968" s="81"/>
      <c r="O2968" s="12"/>
      <c r="P2968" s="12"/>
      <c r="Q2968" s="12"/>
      <c r="R2968" s="12"/>
      <c r="S2968" s="12"/>
      <c r="U2968" s="3"/>
      <c r="V2968" s="3"/>
    </row>
    <row r="2969" spans="1:22" x14ac:dyDescent="0.3">
      <c r="A2969" s="81"/>
      <c r="O2969" s="12"/>
      <c r="P2969" s="12"/>
      <c r="Q2969" s="12"/>
      <c r="R2969" s="12"/>
      <c r="S2969" s="12"/>
      <c r="U2969" s="3"/>
      <c r="V2969" s="3"/>
    </row>
    <row r="2970" spans="1:22" x14ac:dyDescent="0.3">
      <c r="A2970" s="81"/>
      <c r="O2970" s="12"/>
      <c r="P2970" s="12"/>
      <c r="Q2970" s="12"/>
      <c r="R2970" s="12"/>
      <c r="S2970" s="12"/>
      <c r="U2970" s="3"/>
      <c r="V2970" s="3"/>
    </row>
    <row r="2971" spans="1:22" x14ac:dyDescent="0.3">
      <c r="A2971" s="81"/>
      <c r="O2971" s="12"/>
      <c r="P2971" s="12"/>
      <c r="Q2971" s="12"/>
      <c r="R2971" s="12"/>
      <c r="S2971" s="12"/>
      <c r="U2971" s="3"/>
      <c r="V2971" s="3"/>
    </row>
    <row r="2972" spans="1:22" x14ac:dyDescent="0.3">
      <c r="A2972" s="81"/>
      <c r="O2972" s="12"/>
      <c r="P2972" s="12"/>
      <c r="Q2972" s="12"/>
      <c r="R2972" s="12"/>
      <c r="S2972" s="12"/>
      <c r="U2972" s="3"/>
      <c r="V2972" s="3"/>
    </row>
    <row r="2973" spans="1:22" x14ac:dyDescent="0.3">
      <c r="A2973" s="81"/>
      <c r="O2973" s="12"/>
      <c r="P2973" s="12"/>
      <c r="Q2973" s="12"/>
      <c r="R2973" s="12"/>
      <c r="S2973" s="12"/>
      <c r="U2973" s="3"/>
      <c r="V2973" s="3"/>
    </row>
    <row r="2974" spans="1:22" x14ac:dyDescent="0.3">
      <c r="A2974" s="81"/>
      <c r="O2974" s="12"/>
      <c r="P2974" s="12"/>
      <c r="Q2974" s="12"/>
      <c r="R2974" s="12"/>
      <c r="S2974" s="12"/>
      <c r="U2974" s="3"/>
      <c r="V2974" s="3"/>
    </row>
    <row r="2975" spans="1:22" x14ac:dyDescent="0.3">
      <c r="A2975" s="81"/>
      <c r="O2975" s="12"/>
      <c r="P2975" s="12"/>
      <c r="Q2975" s="12"/>
      <c r="R2975" s="12"/>
      <c r="S2975" s="12"/>
      <c r="U2975" s="3"/>
      <c r="V2975" s="3"/>
    </row>
    <row r="2976" spans="1:22" x14ac:dyDescent="0.3">
      <c r="A2976" s="81"/>
      <c r="O2976" s="12"/>
      <c r="P2976" s="12"/>
      <c r="Q2976" s="12"/>
      <c r="R2976" s="12"/>
      <c r="S2976" s="12"/>
      <c r="U2976" s="3"/>
      <c r="V2976" s="3"/>
    </row>
    <row r="2977" spans="1:22" x14ac:dyDescent="0.3">
      <c r="A2977" s="81"/>
      <c r="O2977" s="12"/>
      <c r="P2977" s="12"/>
      <c r="Q2977" s="12"/>
      <c r="R2977" s="12"/>
      <c r="S2977" s="12"/>
      <c r="U2977" s="3"/>
      <c r="V2977" s="3"/>
    </row>
    <row r="2978" spans="1:22" x14ac:dyDescent="0.3">
      <c r="A2978" s="81"/>
      <c r="O2978" s="12"/>
      <c r="P2978" s="12"/>
      <c r="Q2978" s="12"/>
      <c r="R2978" s="12"/>
      <c r="S2978" s="12"/>
      <c r="U2978" s="3"/>
      <c r="V2978" s="3"/>
    </row>
    <row r="2979" spans="1:22" x14ac:dyDescent="0.3">
      <c r="A2979" s="81"/>
      <c r="O2979" s="12"/>
      <c r="P2979" s="12"/>
      <c r="Q2979" s="12"/>
      <c r="R2979" s="12"/>
      <c r="S2979" s="12"/>
      <c r="U2979" s="3"/>
      <c r="V2979" s="3"/>
    </row>
    <row r="2980" spans="1:22" x14ac:dyDescent="0.3">
      <c r="A2980" s="81"/>
      <c r="O2980" s="12"/>
      <c r="P2980" s="12"/>
      <c r="Q2980" s="12"/>
      <c r="R2980" s="12"/>
      <c r="S2980" s="12"/>
      <c r="U2980" s="3"/>
      <c r="V2980" s="3"/>
    </row>
    <row r="2981" spans="1:22" x14ac:dyDescent="0.3">
      <c r="A2981" s="81"/>
      <c r="O2981" s="12"/>
      <c r="P2981" s="12"/>
      <c r="Q2981" s="12"/>
      <c r="R2981" s="12"/>
      <c r="S2981" s="12"/>
      <c r="U2981" s="3"/>
      <c r="V2981" s="3"/>
    </row>
    <row r="2982" spans="1:22" x14ac:dyDescent="0.3">
      <c r="A2982" s="81"/>
      <c r="O2982" s="12"/>
      <c r="P2982" s="12"/>
      <c r="Q2982" s="12"/>
      <c r="R2982" s="12"/>
      <c r="S2982" s="12"/>
      <c r="U2982" s="3"/>
      <c r="V2982" s="3"/>
    </row>
    <row r="2983" spans="1:22" x14ac:dyDescent="0.3">
      <c r="A2983" s="81"/>
      <c r="O2983" s="12"/>
      <c r="P2983" s="12"/>
      <c r="Q2983" s="12"/>
      <c r="R2983" s="12"/>
      <c r="S2983" s="12"/>
      <c r="U2983" s="3"/>
      <c r="V2983" s="3"/>
    </row>
    <row r="2984" spans="1:22" x14ac:dyDescent="0.3">
      <c r="A2984" s="81"/>
      <c r="O2984" s="12"/>
      <c r="P2984" s="12"/>
      <c r="Q2984" s="12"/>
      <c r="R2984" s="12"/>
      <c r="S2984" s="12"/>
      <c r="U2984" s="3"/>
      <c r="V2984" s="3"/>
    </row>
    <row r="2985" spans="1:22" x14ac:dyDescent="0.3">
      <c r="A2985" s="81"/>
      <c r="O2985" s="12"/>
      <c r="P2985" s="12"/>
      <c r="Q2985" s="12"/>
      <c r="R2985" s="12"/>
      <c r="S2985" s="12"/>
      <c r="U2985" s="3"/>
      <c r="V2985" s="3"/>
    </row>
    <row r="2986" spans="1:22" x14ac:dyDescent="0.3">
      <c r="A2986" s="81"/>
      <c r="O2986" s="12"/>
      <c r="P2986" s="12"/>
      <c r="Q2986" s="12"/>
      <c r="R2986" s="12"/>
      <c r="S2986" s="12"/>
      <c r="U2986" s="3"/>
      <c r="V2986" s="3"/>
    </row>
    <row r="2987" spans="1:22" x14ac:dyDescent="0.3">
      <c r="A2987" s="81"/>
      <c r="O2987" s="12"/>
      <c r="P2987" s="12"/>
      <c r="Q2987" s="12"/>
      <c r="R2987" s="12"/>
      <c r="S2987" s="12"/>
      <c r="U2987" s="3"/>
      <c r="V2987" s="3"/>
    </row>
    <row r="2988" spans="1:22" x14ac:dyDescent="0.3">
      <c r="A2988" s="81"/>
      <c r="O2988" s="12"/>
      <c r="P2988" s="12"/>
      <c r="Q2988" s="12"/>
      <c r="R2988" s="12"/>
      <c r="S2988" s="12"/>
      <c r="U2988" s="3"/>
      <c r="V2988" s="3"/>
    </row>
    <row r="2989" spans="1:22" x14ac:dyDescent="0.3">
      <c r="A2989" s="81"/>
      <c r="O2989" s="12"/>
      <c r="P2989" s="12"/>
      <c r="Q2989" s="12"/>
      <c r="R2989" s="12"/>
      <c r="S2989" s="12"/>
      <c r="U2989" s="3"/>
      <c r="V2989" s="3"/>
    </row>
    <row r="2990" spans="1:22" x14ac:dyDescent="0.3">
      <c r="A2990" s="81"/>
      <c r="O2990" s="12"/>
      <c r="P2990" s="12"/>
      <c r="Q2990" s="12"/>
      <c r="R2990" s="12"/>
      <c r="S2990" s="12"/>
      <c r="U2990" s="3"/>
      <c r="V2990" s="3"/>
    </row>
    <row r="2991" spans="1:22" x14ac:dyDescent="0.3">
      <c r="A2991" s="81"/>
      <c r="O2991" s="12"/>
      <c r="P2991" s="12"/>
      <c r="Q2991" s="12"/>
      <c r="R2991" s="12"/>
      <c r="S2991" s="12"/>
      <c r="U2991" s="3"/>
      <c r="V2991" s="3"/>
    </row>
    <row r="2992" spans="1:22" x14ac:dyDescent="0.3">
      <c r="A2992" s="81"/>
      <c r="O2992" s="12"/>
      <c r="P2992" s="12"/>
      <c r="Q2992" s="12"/>
      <c r="R2992" s="12"/>
      <c r="S2992" s="12"/>
      <c r="U2992" s="3"/>
      <c r="V2992" s="3"/>
    </row>
    <row r="2993" spans="1:22" x14ac:dyDescent="0.3">
      <c r="A2993" s="81"/>
      <c r="O2993" s="12"/>
      <c r="P2993" s="12"/>
      <c r="Q2993" s="12"/>
      <c r="R2993" s="12"/>
      <c r="S2993" s="12"/>
      <c r="U2993" s="3"/>
      <c r="V2993" s="3"/>
    </row>
    <row r="2994" spans="1:22" x14ac:dyDescent="0.3">
      <c r="A2994" s="81"/>
      <c r="O2994" s="12"/>
      <c r="P2994" s="12"/>
      <c r="Q2994" s="12"/>
      <c r="R2994" s="12"/>
      <c r="S2994" s="12"/>
      <c r="U2994" s="3"/>
      <c r="V2994" s="3"/>
    </row>
    <row r="2995" spans="1:22" x14ac:dyDescent="0.3">
      <c r="A2995" s="81"/>
      <c r="O2995" s="12"/>
      <c r="P2995" s="12"/>
      <c r="Q2995" s="12"/>
      <c r="R2995" s="12"/>
      <c r="S2995" s="12"/>
      <c r="U2995" s="3"/>
      <c r="V2995" s="3"/>
    </row>
    <row r="2996" spans="1:22" x14ac:dyDescent="0.3">
      <c r="A2996" s="81"/>
      <c r="O2996" s="12"/>
      <c r="P2996" s="12"/>
      <c r="Q2996" s="12"/>
      <c r="R2996" s="12"/>
      <c r="S2996" s="12"/>
      <c r="U2996" s="3"/>
      <c r="V2996" s="3"/>
    </row>
    <row r="2997" spans="1:22" x14ac:dyDescent="0.3">
      <c r="A2997" s="81"/>
      <c r="O2997" s="12"/>
      <c r="P2997" s="12"/>
      <c r="Q2997" s="12"/>
      <c r="R2997" s="12"/>
      <c r="S2997" s="12"/>
      <c r="U2997" s="3"/>
      <c r="V2997" s="3"/>
    </row>
    <row r="2998" spans="1:22" x14ac:dyDescent="0.3">
      <c r="A2998" s="81"/>
      <c r="O2998" s="12"/>
      <c r="P2998" s="12"/>
      <c r="Q2998" s="12"/>
      <c r="R2998" s="12"/>
      <c r="S2998" s="12"/>
      <c r="U2998" s="3"/>
      <c r="V2998" s="3"/>
    </row>
    <row r="2999" spans="1:22" x14ac:dyDescent="0.3">
      <c r="A2999" s="81"/>
      <c r="O2999" s="12"/>
      <c r="P2999" s="12"/>
      <c r="Q2999" s="12"/>
      <c r="R2999" s="12"/>
      <c r="S2999" s="12"/>
      <c r="U2999" s="3"/>
      <c r="V2999" s="3"/>
    </row>
    <row r="3000" spans="1:22" x14ac:dyDescent="0.3">
      <c r="A3000" s="81"/>
      <c r="O3000" s="12"/>
      <c r="P3000" s="12"/>
      <c r="Q3000" s="12"/>
      <c r="R3000" s="12"/>
      <c r="S3000" s="12"/>
      <c r="U3000" s="3"/>
      <c r="V3000" s="3"/>
    </row>
    <row r="3001" spans="1:22" x14ac:dyDescent="0.3">
      <c r="A3001" s="81"/>
      <c r="O3001" s="12"/>
      <c r="P3001" s="12"/>
      <c r="Q3001" s="12"/>
      <c r="R3001" s="12"/>
      <c r="S3001" s="12"/>
      <c r="U3001" s="3"/>
      <c r="V3001" s="3"/>
    </row>
    <row r="3002" spans="1:22" x14ac:dyDescent="0.3">
      <c r="A3002" s="81"/>
      <c r="O3002" s="12"/>
      <c r="P3002" s="12"/>
      <c r="Q3002" s="12"/>
      <c r="R3002" s="12"/>
      <c r="S3002" s="12"/>
      <c r="U3002" s="3"/>
      <c r="V3002" s="3"/>
    </row>
    <row r="3003" spans="1:22" x14ac:dyDescent="0.3">
      <c r="A3003" s="81"/>
      <c r="O3003" s="12"/>
      <c r="P3003" s="12"/>
      <c r="Q3003" s="12"/>
      <c r="R3003" s="12"/>
      <c r="S3003" s="12"/>
      <c r="U3003" s="3"/>
      <c r="V3003" s="3"/>
    </row>
    <row r="3004" spans="1:22" x14ac:dyDescent="0.3">
      <c r="A3004" s="81"/>
      <c r="O3004" s="12"/>
      <c r="P3004" s="12"/>
      <c r="Q3004" s="12"/>
      <c r="R3004" s="12"/>
      <c r="S3004" s="12"/>
      <c r="U3004" s="3"/>
      <c r="V3004" s="3"/>
    </row>
    <row r="3005" spans="1:22" x14ac:dyDescent="0.3">
      <c r="A3005" s="81"/>
      <c r="O3005" s="12"/>
      <c r="P3005" s="12"/>
      <c r="Q3005" s="12"/>
      <c r="R3005" s="12"/>
      <c r="S3005" s="12"/>
      <c r="U3005" s="3"/>
      <c r="V3005" s="3"/>
    </row>
    <row r="3006" spans="1:22" x14ac:dyDescent="0.3">
      <c r="A3006" s="81"/>
      <c r="O3006" s="12"/>
      <c r="P3006" s="12"/>
      <c r="Q3006" s="12"/>
      <c r="R3006" s="12"/>
      <c r="S3006" s="12"/>
      <c r="U3006" s="3"/>
      <c r="V3006" s="3"/>
    </row>
    <row r="3007" spans="1:22" x14ac:dyDescent="0.3">
      <c r="A3007" s="81"/>
      <c r="O3007" s="12"/>
      <c r="P3007" s="12"/>
      <c r="Q3007" s="12"/>
      <c r="R3007" s="12"/>
      <c r="S3007" s="12"/>
      <c r="U3007" s="3"/>
      <c r="V3007" s="3"/>
    </row>
    <row r="3008" spans="1:22" x14ac:dyDescent="0.3">
      <c r="A3008" s="81"/>
      <c r="O3008" s="12"/>
      <c r="P3008" s="12"/>
      <c r="Q3008" s="12"/>
      <c r="R3008" s="12"/>
      <c r="S3008" s="12"/>
      <c r="U3008" s="3"/>
      <c r="V3008" s="3"/>
    </row>
    <row r="3009" spans="1:22" x14ac:dyDescent="0.3">
      <c r="A3009" s="81"/>
      <c r="O3009" s="12"/>
      <c r="P3009" s="12"/>
      <c r="Q3009" s="12"/>
      <c r="R3009" s="12"/>
      <c r="S3009" s="12"/>
      <c r="U3009" s="3"/>
      <c r="V3009" s="3"/>
    </row>
    <row r="3010" spans="1:22" x14ac:dyDescent="0.3">
      <c r="A3010" s="81"/>
      <c r="O3010" s="12"/>
      <c r="P3010" s="12"/>
      <c r="Q3010" s="12"/>
      <c r="R3010" s="12"/>
      <c r="S3010" s="12"/>
      <c r="U3010" s="3"/>
      <c r="V3010" s="3"/>
    </row>
    <row r="3011" spans="1:22" x14ac:dyDescent="0.3">
      <c r="A3011" s="81"/>
      <c r="O3011" s="12"/>
      <c r="P3011" s="12"/>
      <c r="Q3011" s="12"/>
      <c r="R3011" s="12"/>
      <c r="S3011" s="12"/>
      <c r="U3011" s="3"/>
      <c r="V3011" s="3"/>
    </row>
    <row r="3012" spans="1:22" x14ac:dyDescent="0.3">
      <c r="A3012" s="81"/>
      <c r="O3012" s="12"/>
      <c r="P3012" s="12"/>
      <c r="Q3012" s="12"/>
      <c r="R3012" s="12"/>
      <c r="S3012" s="12"/>
      <c r="U3012" s="3"/>
      <c r="V3012" s="3"/>
    </row>
    <row r="3013" spans="1:22" x14ac:dyDescent="0.3">
      <c r="A3013" s="81"/>
      <c r="O3013" s="12"/>
      <c r="P3013" s="12"/>
      <c r="Q3013" s="12"/>
      <c r="R3013" s="12"/>
      <c r="S3013" s="12"/>
      <c r="U3013" s="3"/>
      <c r="V3013" s="3"/>
    </row>
    <row r="3014" spans="1:22" x14ac:dyDescent="0.3">
      <c r="A3014" s="81"/>
      <c r="O3014" s="12"/>
      <c r="P3014" s="12"/>
      <c r="Q3014" s="12"/>
      <c r="R3014" s="12"/>
      <c r="S3014" s="12"/>
      <c r="U3014" s="3"/>
      <c r="V3014" s="3"/>
    </row>
    <row r="3015" spans="1:22" x14ac:dyDescent="0.3">
      <c r="A3015" s="81"/>
      <c r="O3015" s="12"/>
      <c r="P3015" s="12"/>
      <c r="Q3015" s="12"/>
      <c r="R3015" s="12"/>
      <c r="S3015" s="12"/>
      <c r="U3015" s="3"/>
      <c r="V3015" s="3"/>
    </row>
    <row r="3016" spans="1:22" x14ac:dyDescent="0.3">
      <c r="A3016" s="81"/>
      <c r="O3016" s="12"/>
      <c r="P3016" s="12"/>
      <c r="Q3016" s="12"/>
      <c r="R3016" s="12"/>
      <c r="S3016" s="12"/>
      <c r="U3016" s="3"/>
      <c r="V3016" s="3"/>
    </row>
    <row r="3017" spans="1:22" x14ac:dyDescent="0.3">
      <c r="A3017" s="81"/>
      <c r="O3017" s="12"/>
      <c r="P3017" s="12"/>
      <c r="Q3017" s="12"/>
      <c r="R3017" s="12"/>
      <c r="S3017" s="12"/>
      <c r="U3017" s="3"/>
      <c r="V3017" s="3"/>
    </row>
    <row r="3018" spans="1:22" x14ac:dyDescent="0.3">
      <c r="A3018" s="81"/>
      <c r="O3018" s="12"/>
      <c r="P3018" s="12"/>
      <c r="Q3018" s="12"/>
      <c r="R3018" s="12"/>
      <c r="S3018" s="12"/>
      <c r="U3018" s="3"/>
      <c r="V3018" s="3"/>
    </row>
    <row r="3019" spans="1:22" x14ac:dyDescent="0.3">
      <c r="A3019" s="81"/>
      <c r="O3019" s="12"/>
      <c r="P3019" s="12"/>
      <c r="Q3019" s="12"/>
      <c r="R3019" s="12"/>
      <c r="S3019" s="12"/>
      <c r="U3019" s="3"/>
      <c r="V3019" s="3"/>
    </row>
    <row r="3020" spans="1:22" x14ac:dyDescent="0.3">
      <c r="A3020" s="81"/>
      <c r="O3020" s="12"/>
      <c r="P3020" s="12"/>
      <c r="Q3020" s="12"/>
      <c r="R3020" s="12"/>
      <c r="S3020" s="12"/>
      <c r="U3020" s="3"/>
      <c r="V3020" s="3"/>
    </row>
    <row r="3021" spans="1:22" x14ac:dyDescent="0.3">
      <c r="A3021" s="81"/>
      <c r="O3021" s="12"/>
      <c r="P3021" s="12"/>
      <c r="Q3021" s="12"/>
      <c r="R3021" s="12"/>
      <c r="S3021" s="12"/>
      <c r="U3021" s="3"/>
      <c r="V3021" s="3"/>
    </row>
    <row r="3022" spans="1:22" x14ac:dyDescent="0.3">
      <c r="A3022" s="81"/>
      <c r="O3022" s="12"/>
      <c r="P3022" s="12"/>
      <c r="Q3022" s="12"/>
      <c r="R3022" s="12"/>
      <c r="S3022" s="12"/>
      <c r="U3022" s="3"/>
      <c r="V3022" s="3"/>
    </row>
    <row r="3023" spans="1:22" x14ac:dyDescent="0.3">
      <c r="A3023" s="81"/>
      <c r="O3023" s="12"/>
      <c r="P3023" s="12"/>
      <c r="Q3023" s="12"/>
      <c r="R3023" s="12"/>
      <c r="S3023" s="12"/>
      <c r="U3023" s="3"/>
      <c r="V3023" s="3"/>
    </row>
    <row r="3024" spans="1:22" x14ac:dyDescent="0.3">
      <c r="A3024" s="81"/>
      <c r="O3024" s="12"/>
      <c r="P3024" s="12"/>
      <c r="Q3024" s="12"/>
      <c r="R3024" s="12"/>
      <c r="S3024" s="12"/>
      <c r="U3024" s="3"/>
      <c r="V3024" s="3"/>
    </row>
    <row r="3025" spans="1:22" x14ac:dyDescent="0.3">
      <c r="A3025" s="81"/>
      <c r="O3025" s="12"/>
      <c r="P3025" s="12"/>
      <c r="Q3025" s="12"/>
      <c r="R3025" s="12"/>
      <c r="S3025" s="12"/>
      <c r="U3025" s="3"/>
      <c r="V3025" s="3"/>
    </row>
    <row r="3026" spans="1:22" x14ac:dyDescent="0.3">
      <c r="A3026" s="81"/>
      <c r="O3026" s="12"/>
      <c r="P3026" s="12"/>
      <c r="Q3026" s="12"/>
      <c r="R3026" s="12"/>
      <c r="S3026" s="12"/>
      <c r="U3026" s="3"/>
      <c r="V3026" s="3"/>
    </row>
    <row r="3027" spans="1:22" x14ac:dyDescent="0.3">
      <c r="A3027" s="81"/>
      <c r="O3027" s="12"/>
      <c r="P3027" s="12"/>
      <c r="Q3027" s="12"/>
      <c r="R3027" s="12"/>
      <c r="S3027" s="12"/>
      <c r="U3027" s="3"/>
      <c r="V3027" s="3"/>
    </row>
    <row r="3028" spans="1:22" x14ac:dyDescent="0.3">
      <c r="A3028" s="81"/>
      <c r="O3028" s="12"/>
      <c r="P3028" s="12"/>
      <c r="Q3028" s="12"/>
      <c r="R3028" s="12"/>
      <c r="S3028" s="12"/>
      <c r="U3028" s="3"/>
      <c r="V3028" s="3"/>
    </row>
    <row r="3029" spans="1:22" x14ac:dyDescent="0.3">
      <c r="A3029" s="81"/>
      <c r="O3029" s="12"/>
      <c r="P3029" s="12"/>
      <c r="Q3029" s="12"/>
      <c r="R3029" s="12"/>
      <c r="S3029" s="12"/>
      <c r="U3029" s="3"/>
      <c r="V3029" s="3"/>
    </row>
    <row r="3030" spans="1:22" x14ac:dyDescent="0.3">
      <c r="A3030" s="81"/>
      <c r="O3030" s="12"/>
      <c r="P3030" s="12"/>
      <c r="Q3030" s="12"/>
      <c r="R3030" s="12"/>
      <c r="S3030" s="12"/>
      <c r="U3030" s="3"/>
      <c r="V3030" s="3"/>
    </row>
    <row r="3031" spans="1:22" x14ac:dyDescent="0.3">
      <c r="A3031" s="81"/>
      <c r="O3031" s="12"/>
      <c r="P3031" s="12"/>
      <c r="Q3031" s="12"/>
      <c r="R3031" s="12"/>
      <c r="S3031" s="12"/>
      <c r="U3031" s="3"/>
      <c r="V3031" s="3"/>
    </row>
    <row r="3032" spans="1:22" x14ac:dyDescent="0.3">
      <c r="A3032" s="81"/>
      <c r="O3032" s="12"/>
      <c r="P3032" s="12"/>
      <c r="Q3032" s="12"/>
      <c r="R3032" s="12"/>
      <c r="S3032" s="12"/>
      <c r="U3032" s="3"/>
      <c r="V3032" s="3"/>
    </row>
    <row r="3033" spans="1:22" x14ac:dyDescent="0.3">
      <c r="A3033" s="81"/>
      <c r="O3033" s="12"/>
      <c r="P3033" s="12"/>
      <c r="Q3033" s="12"/>
      <c r="R3033" s="12"/>
      <c r="S3033" s="12"/>
      <c r="U3033" s="3"/>
      <c r="V3033" s="3"/>
    </row>
    <row r="3034" spans="1:22" x14ac:dyDescent="0.3">
      <c r="A3034" s="81"/>
      <c r="O3034" s="12"/>
      <c r="P3034" s="12"/>
      <c r="Q3034" s="12"/>
      <c r="R3034" s="12"/>
      <c r="S3034" s="12"/>
      <c r="U3034" s="3"/>
      <c r="V3034" s="3"/>
    </row>
    <row r="3035" spans="1:22" x14ac:dyDescent="0.3">
      <c r="A3035" s="81"/>
      <c r="O3035" s="12"/>
      <c r="P3035" s="12"/>
      <c r="Q3035" s="12"/>
      <c r="R3035" s="12"/>
      <c r="S3035" s="12"/>
      <c r="U3035" s="3"/>
      <c r="V3035" s="3"/>
    </row>
    <row r="3036" spans="1:22" x14ac:dyDescent="0.3">
      <c r="A3036" s="81"/>
      <c r="O3036" s="12"/>
      <c r="P3036" s="12"/>
      <c r="Q3036" s="12"/>
      <c r="R3036" s="12"/>
      <c r="S3036" s="12"/>
      <c r="U3036" s="3"/>
      <c r="V3036" s="3"/>
    </row>
    <row r="3037" spans="1:22" x14ac:dyDescent="0.3">
      <c r="A3037" s="81"/>
      <c r="O3037" s="12"/>
      <c r="P3037" s="12"/>
      <c r="Q3037" s="12"/>
      <c r="R3037" s="12"/>
      <c r="S3037" s="12"/>
      <c r="U3037" s="3"/>
      <c r="V3037" s="3"/>
    </row>
    <row r="3038" spans="1:22" x14ac:dyDescent="0.3">
      <c r="A3038" s="81"/>
      <c r="O3038" s="12"/>
      <c r="P3038" s="12"/>
      <c r="Q3038" s="12"/>
      <c r="R3038" s="12"/>
      <c r="S3038" s="12"/>
      <c r="U3038" s="3"/>
      <c r="V3038" s="3"/>
    </row>
    <row r="3039" spans="1:22" x14ac:dyDescent="0.3">
      <c r="A3039" s="81"/>
      <c r="O3039" s="12"/>
      <c r="P3039" s="12"/>
      <c r="Q3039" s="12"/>
      <c r="R3039" s="12"/>
      <c r="S3039" s="12"/>
      <c r="U3039" s="3"/>
      <c r="V3039" s="3"/>
    </row>
    <row r="3040" spans="1:22" x14ac:dyDescent="0.3">
      <c r="A3040" s="81"/>
      <c r="O3040" s="12"/>
      <c r="P3040" s="12"/>
      <c r="Q3040" s="12"/>
      <c r="R3040" s="12"/>
      <c r="S3040" s="12"/>
      <c r="U3040" s="3"/>
      <c r="V3040" s="3"/>
    </row>
    <row r="3041" spans="1:22" x14ac:dyDescent="0.3">
      <c r="A3041" s="81"/>
      <c r="O3041" s="12"/>
      <c r="P3041" s="12"/>
      <c r="Q3041" s="12"/>
      <c r="R3041" s="12"/>
      <c r="S3041" s="12"/>
      <c r="U3041" s="3"/>
      <c r="V3041" s="3"/>
    </row>
    <row r="3042" spans="1:22" x14ac:dyDescent="0.3">
      <c r="A3042" s="81"/>
      <c r="O3042" s="12"/>
      <c r="P3042" s="12"/>
      <c r="Q3042" s="12"/>
      <c r="R3042" s="12"/>
      <c r="S3042" s="12"/>
      <c r="U3042" s="3"/>
      <c r="V3042" s="3"/>
    </row>
    <row r="3043" spans="1:22" x14ac:dyDescent="0.3">
      <c r="A3043" s="81"/>
      <c r="O3043" s="12"/>
      <c r="P3043" s="12"/>
      <c r="Q3043" s="12"/>
      <c r="R3043" s="12"/>
      <c r="S3043" s="12"/>
      <c r="U3043" s="3"/>
      <c r="V3043" s="3"/>
    </row>
    <row r="3044" spans="1:22" x14ac:dyDescent="0.3">
      <c r="A3044" s="81"/>
      <c r="O3044" s="12"/>
      <c r="P3044" s="12"/>
      <c r="Q3044" s="12"/>
      <c r="R3044" s="12"/>
      <c r="S3044" s="12"/>
      <c r="U3044" s="3"/>
      <c r="V3044" s="3"/>
    </row>
    <row r="3045" spans="1:22" x14ac:dyDescent="0.3">
      <c r="A3045" s="81"/>
      <c r="O3045" s="12"/>
      <c r="P3045" s="12"/>
      <c r="Q3045" s="12"/>
      <c r="R3045" s="12"/>
      <c r="S3045" s="12"/>
      <c r="U3045" s="3"/>
      <c r="V3045" s="3"/>
    </row>
    <row r="3046" spans="1:22" x14ac:dyDescent="0.3">
      <c r="A3046" s="81"/>
      <c r="O3046" s="12"/>
      <c r="P3046" s="12"/>
      <c r="Q3046" s="12"/>
      <c r="R3046" s="12"/>
      <c r="S3046" s="12"/>
      <c r="U3046" s="3"/>
      <c r="V3046" s="3"/>
    </row>
    <row r="3047" spans="1:22" x14ac:dyDescent="0.3">
      <c r="A3047" s="81"/>
      <c r="O3047" s="12"/>
      <c r="P3047" s="12"/>
      <c r="Q3047" s="12"/>
      <c r="R3047" s="12"/>
      <c r="S3047" s="12"/>
      <c r="U3047" s="3"/>
      <c r="V3047" s="3"/>
    </row>
    <row r="3048" spans="1:22" x14ac:dyDescent="0.3">
      <c r="A3048" s="81"/>
      <c r="O3048" s="12"/>
      <c r="P3048" s="12"/>
      <c r="Q3048" s="12"/>
      <c r="R3048" s="12"/>
      <c r="S3048" s="12"/>
      <c r="U3048" s="3"/>
      <c r="V3048" s="3"/>
    </row>
    <row r="3049" spans="1:22" x14ac:dyDescent="0.3">
      <c r="A3049" s="81"/>
      <c r="O3049" s="12"/>
      <c r="P3049" s="12"/>
      <c r="Q3049" s="12"/>
      <c r="R3049" s="12"/>
      <c r="S3049" s="12"/>
      <c r="U3049" s="3"/>
      <c r="V3049" s="3"/>
    </row>
    <row r="3050" spans="1:22" x14ac:dyDescent="0.3">
      <c r="A3050" s="81"/>
      <c r="O3050" s="12"/>
      <c r="P3050" s="12"/>
      <c r="Q3050" s="12"/>
      <c r="R3050" s="12"/>
      <c r="S3050" s="12"/>
      <c r="U3050" s="3"/>
      <c r="V3050" s="3"/>
    </row>
    <row r="3051" spans="1:22" x14ac:dyDescent="0.3">
      <c r="A3051" s="81"/>
      <c r="O3051" s="12"/>
      <c r="P3051" s="12"/>
      <c r="Q3051" s="12"/>
      <c r="R3051" s="12"/>
      <c r="S3051" s="12"/>
      <c r="U3051" s="3"/>
      <c r="V3051" s="3"/>
    </row>
    <row r="3052" spans="1:22" x14ac:dyDescent="0.3">
      <c r="A3052" s="81"/>
      <c r="O3052" s="12"/>
      <c r="P3052" s="12"/>
      <c r="Q3052" s="12"/>
      <c r="R3052" s="12"/>
      <c r="S3052" s="12"/>
      <c r="U3052" s="3"/>
      <c r="V3052" s="3"/>
    </row>
    <row r="3053" spans="1:22" x14ac:dyDescent="0.3">
      <c r="A3053" s="81"/>
      <c r="O3053" s="12"/>
      <c r="P3053" s="12"/>
      <c r="Q3053" s="12"/>
      <c r="R3053" s="12"/>
      <c r="S3053" s="12"/>
      <c r="U3053" s="3"/>
      <c r="V3053" s="3"/>
    </row>
    <row r="3054" spans="1:22" x14ac:dyDescent="0.3">
      <c r="A3054" s="81"/>
      <c r="O3054" s="12"/>
      <c r="P3054" s="12"/>
      <c r="Q3054" s="12"/>
      <c r="R3054" s="12"/>
      <c r="S3054" s="12"/>
      <c r="U3054" s="3"/>
      <c r="V3054" s="3"/>
    </row>
    <row r="3055" spans="1:22" x14ac:dyDescent="0.3">
      <c r="A3055" s="81"/>
      <c r="O3055" s="12"/>
      <c r="P3055" s="12"/>
      <c r="Q3055" s="12"/>
      <c r="R3055" s="12"/>
      <c r="S3055" s="12"/>
      <c r="U3055" s="3"/>
      <c r="V3055" s="3"/>
    </row>
    <row r="3056" spans="1:22" x14ac:dyDescent="0.3">
      <c r="A3056" s="81"/>
      <c r="O3056" s="12"/>
      <c r="P3056" s="12"/>
      <c r="Q3056" s="12"/>
      <c r="R3056" s="12"/>
      <c r="S3056" s="12"/>
      <c r="U3056" s="3"/>
      <c r="V3056" s="3"/>
    </row>
    <row r="3057" spans="1:22" x14ac:dyDescent="0.3">
      <c r="A3057" s="81"/>
      <c r="O3057" s="12"/>
      <c r="P3057" s="12"/>
      <c r="Q3057" s="12"/>
      <c r="R3057" s="12"/>
      <c r="S3057" s="12"/>
      <c r="U3057" s="3"/>
      <c r="V3057" s="3"/>
    </row>
    <row r="3058" spans="1:22" x14ac:dyDescent="0.3">
      <c r="A3058" s="81"/>
      <c r="O3058" s="12"/>
      <c r="P3058" s="12"/>
      <c r="Q3058" s="12"/>
      <c r="R3058" s="12"/>
      <c r="S3058" s="12"/>
      <c r="U3058" s="3"/>
      <c r="V3058" s="3"/>
    </row>
    <row r="3059" spans="1:22" x14ac:dyDescent="0.3">
      <c r="A3059" s="81"/>
      <c r="O3059" s="12"/>
      <c r="P3059" s="12"/>
      <c r="Q3059" s="12"/>
      <c r="R3059" s="12"/>
      <c r="S3059" s="12"/>
      <c r="U3059" s="3"/>
      <c r="V3059" s="3"/>
    </row>
    <row r="3060" spans="1:22" x14ac:dyDescent="0.3">
      <c r="A3060" s="81"/>
      <c r="O3060" s="12"/>
      <c r="P3060" s="12"/>
      <c r="Q3060" s="12"/>
      <c r="R3060" s="12"/>
      <c r="S3060" s="12"/>
      <c r="U3060" s="3"/>
      <c r="V3060" s="3"/>
    </row>
    <row r="3061" spans="1:22" x14ac:dyDescent="0.3">
      <c r="A3061" s="81"/>
      <c r="O3061" s="12"/>
      <c r="P3061" s="12"/>
      <c r="Q3061" s="12"/>
      <c r="R3061" s="12"/>
      <c r="S3061" s="12"/>
      <c r="U3061" s="3"/>
      <c r="V3061" s="3"/>
    </row>
    <row r="3062" spans="1:22" x14ac:dyDescent="0.3">
      <c r="A3062" s="81"/>
      <c r="O3062" s="12"/>
      <c r="P3062" s="12"/>
      <c r="Q3062" s="12"/>
      <c r="R3062" s="12"/>
      <c r="S3062" s="12"/>
      <c r="U3062" s="3"/>
      <c r="V3062" s="3"/>
    </row>
    <row r="3063" spans="1:22" x14ac:dyDescent="0.3">
      <c r="A3063" s="81"/>
      <c r="O3063" s="12"/>
      <c r="P3063" s="12"/>
      <c r="Q3063" s="12"/>
      <c r="R3063" s="12"/>
      <c r="S3063" s="12"/>
      <c r="U3063" s="3"/>
      <c r="V3063" s="3"/>
    </row>
    <row r="3064" spans="1:22" x14ac:dyDescent="0.3">
      <c r="A3064" s="81"/>
      <c r="O3064" s="12"/>
      <c r="P3064" s="12"/>
      <c r="Q3064" s="12"/>
      <c r="R3064" s="12"/>
      <c r="S3064" s="12"/>
      <c r="U3064" s="3"/>
      <c r="V3064" s="3"/>
    </row>
    <row r="3065" spans="1:22" x14ac:dyDescent="0.3">
      <c r="A3065" s="81"/>
      <c r="O3065" s="12"/>
      <c r="P3065" s="12"/>
      <c r="Q3065" s="12"/>
      <c r="R3065" s="12"/>
      <c r="S3065" s="12"/>
      <c r="U3065" s="3"/>
      <c r="V3065" s="3"/>
    </row>
    <row r="3066" spans="1:22" x14ac:dyDescent="0.3">
      <c r="A3066" s="81"/>
      <c r="O3066" s="12"/>
      <c r="P3066" s="12"/>
      <c r="Q3066" s="12"/>
      <c r="R3066" s="12"/>
      <c r="S3066" s="12"/>
      <c r="U3066" s="3"/>
      <c r="V3066" s="3"/>
    </row>
    <row r="3067" spans="1:22" x14ac:dyDescent="0.3">
      <c r="A3067" s="81"/>
      <c r="O3067" s="12"/>
      <c r="P3067" s="12"/>
      <c r="Q3067" s="12"/>
      <c r="R3067" s="12"/>
      <c r="S3067" s="12"/>
      <c r="U3067" s="3"/>
      <c r="V3067" s="3"/>
    </row>
    <row r="3068" spans="1:22" x14ac:dyDescent="0.3">
      <c r="A3068" s="81"/>
      <c r="O3068" s="12"/>
      <c r="P3068" s="12"/>
      <c r="Q3068" s="12"/>
      <c r="R3068" s="12"/>
      <c r="S3068" s="12"/>
      <c r="U3068" s="3"/>
      <c r="V3068" s="3"/>
    </row>
    <row r="3069" spans="1:22" x14ac:dyDescent="0.3">
      <c r="A3069" s="81"/>
      <c r="O3069" s="12"/>
      <c r="P3069" s="12"/>
      <c r="Q3069" s="12"/>
      <c r="R3069" s="12"/>
      <c r="S3069" s="12"/>
      <c r="U3069" s="3"/>
      <c r="V3069" s="3"/>
    </row>
    <row r="3070" spans="1:22" x14ac:dyDescent="0.3">
      <c r="A3070" s="81"/>
      <c r="O3070" s="12"/>
      <c r="P3070" s="12"/>
      <c r="Q3070" s="12"/>
      <c r="R3070" s="12"/>
      <c r="S3070" s="12"/>
      <c r="U3070" s="3"/>
      <c r="V3070" s="3"/>
    </row>
    <row r="3071" spans="1:22" x14ac:dyDescent="0.3">
      <c r="A3071" s="81"/>
      <c r="O3071" s="12"/>
      <c r="P3071" s="12"/>
      <c r="Q3071" s="12"/>
      <c r="R3071" s="12"/>
      <c r="S3071" s="12"/>
      <c r="U3071" s="3"/>
      <c r="V3071" s="3"/>
    </row>
    <row r="3072" spans="1:22" x14ac:dyDescent="0.3">
      <c r="A3072" s="81"/>
      <c r="O3072" s="12"/>
      <c r="P3072" s="12"/>
      <c r="Q3072" s="12"/>
      <c r="R3072" s="12"/>
      <c r="S3072" s="12"/>
      <c r="U3072" s="3"/>
      <c r="V3072" s="3"/>
    </row>
    <row r="3073" spans="1:22" x14ac:dyDescent="0.3">
      <c r="A3073" s="81"/>
      <c r="O3073" s="12"/>
      <c r="P3073" s="12"/>
      <c r="Q3073" s="12"/>
      <c r="R3073" s="12"/>
      <c r="S3073" s="12"/>
      <c r="U3073" s="3"/>
      <c r="V3073" s="3"/>
    </row>
    <row r="3074" spans="1:22" x14ac:dyDescent="0.3">
      <c r="A3074" s="81"/>
      <c r="O3074" s="12"/>
      <c r="P3074" s="12"/>
      <c r="Q3074" s="12"/>
      <c r="R3074" s="12"/>
      <c r="S3074" s="12"/>
      <c r="U3074" s="3"/>
      <c r="V3074" s="3"/>
    </row>
    <row r="3075" spans="1:22" x14ac:dyDescent="0.3">
      <c r="A3075" s="81"/>
      <c r="O3075" s="12"/>
      <c r="P3075" s="12"/>
      <c r="Q3075" s="12"/>
      <c r="R3075" s="12"/>
      <c r="S3075" s="12"/>
      <c r="U3075" s="3"/>
      <c r="V3075" s="3"/>
    </row>
    <row r="3076" spans="1:22" x14ac:dyDescent="0.3">
      <c r="A3076" s="81"/>
      <c r="O3076" s="12"/>
      <c r="P3076" s="12"/>
      <c r="Q3076" s="12"/>
      <c r="R3076" s="12"/>
      <c r="S3076" s="12"/>
      <c r="U3076" s="3"/>
      <c r="V3076" s="3"/>
    </row>
    <row r="3077" spans="1:22" x14ac:dyDescent="0.3">
      <c r="A3077" s="81"/>
      <c r="O3077" s="12"/>
      <c r="P3077" s="12"/>
      <c r="Q3077" s="12"/>
      <c r="R3077" s="12"/>
      <c r="S3077" s="12"/>
      <c r="U3077" s="3"/>
      <c r="V3077" s="3"/>
    </row>
    <row r="3078" spans="1:22" x14ac:dyDescent="0.3">
      <c r="A3078" s="81"/>
      <c r="O3078" s="12"/>
      <c r="P3078" s="12"/>
      <c r="Q3078" s="12"/>
      <c r="R3078" s="12"/>
      <c r="S3078" s="12"/>
      <c r="U3078" s="3"/>
      <c r="V3078" s="3"/>
    </row>
    <row r="3079" spans="1:22" x14ac:dyDescent="0.3">
      <c r="A3079" s="81"/>
      <c r="O3079" s="12"/>
      <c r="P3079" s="12"/>
      <c r="Q3079" s="12"/>
      <c r="R3079" s="12"/>
      <c r="S3079" s="12"/>
      <c r="U3079" s="3"/>
      <c r="V3079" s="3"/>
    </row>
    <row r="3080" spans="1:22" x14ac:dyDescent="0.3">
      <c r="A3080" s="81"/>
      <c r="O3080" s="12"/>
      <c r="P3080" s="12"/>
      <c r="Q3080" s="12"/>
      <c r="R3080" s="12"/>
      <c r="S3080" s="12"/>
      <c r="U3080" s="3"/>
      <c r="V3080" s="3"/>
    </row>
    <row r="3081" spans="1:22" x14ac:dyDescent="0.3">
      <c r="A3081" s="81"/>
      <c r="O3081" s="12"/>
      <c r="P3081" s="12"/>
      <c r="Q3081" s="12"/>
      <c r="R3081" s="12"/>
      <c r="S3081" s="12"/>
      <c r="U3081" s="3"/>
      <c r="V3081" s="3"/>
    </row>
    <row r="3082" spans="1:22" x14ac:dyDescent="0.3">
      <c r="A3082" s="81"/>
      <c r="O3082" s="12"/>
      <c r="P3082" s="12"/>
      <c r="Q3082" s="12"/>
      <c r="R3082" s="12"/>
      <c r="S3082" s="12"/>
      <c r="U3082" s="3"/>
      <c r="V3082" s="3"/>
    </row>
    <row r="3083" spans="1:22" x14ac:dyDescent="0.3">
      <c r="A3083" s="81"/>
      <c r="O3083" s="12"/>
      <c r="P3083" s="12"/>
      <c r="Q3083" s="12"/>
      <c r="R3083" s="12"/>
      <c r="S3083" s="12"/>
      <c r="U3083" s="3"/>
      <c r="V3083" s="3"/>
    </row>
    <row r="3084" spans="1:22" x14ac:dyDescent="0.3">
      <c r="A3084" s="81"/>
      <c r="O3084" s="12"/>
      <c r="P3084" s="12"/>
      <c r="Q3084" s="12"/>
      <c r="R3084" s="12"/>
      <c r="S3084" s="12"/>
      <c r="U3084" s="3"/>
      <c r="V3084" s="3"/>
    </row>
    <row r="3085" spans="1:22" x14ac:dyDescent="0.3">
      <c r="A3085" s="81"/>
      <c r="O3085" s="12"/>
      <c r="P3085" s="12"/>
      <c r="Q3085" s="12"/>
      <c r="R3085" s="12"/>
      <c r="S3085" s="12"/>
      <c r="U3085" s="3"/>
      <c r="V3085" s="3"/>
    </row>
    <row r="3086" spans="1:22" x14ac:dyDescent="0.3">
      <c r="A3086" s="81"/>
      <c r="O3086" s="12"/>
      <c r="P3086" s="12"/>
      <c r="Q3086" s="12"/>
      <c r="R3086" s="12"/>
      <c r="S3086" s="12"/>
      <c r="U3086" s="3"/>
      <c r="V3086" s="3"/>
    </row>
    <row r="3087" spans="1:22" x14ac:dyDescent="0.3">
      <c r="A3087" s="81"/>
      <c r="O3087" s="12"/>
      <c r="P3087" s="12"/>
      <c r="Q3087" s="12"/>
      <c r="R3087" s="12"/>
      <c r="S3087" s="12"/>
      <c r="U3087" s="3"/>
      <c r="V3087" s="3"/>
    </row>
    <row r="3088" spans="1:22" x14ac:dyDescent="0.3">
      <c r="A3088" s="81"/>
      <c r="O3088" s="12"/>
      <c r="P3088" s="12"/>
      <c r="Q3088" s="12"/>
      <c r="R3088" s="12"/>
      <c r="S3088" s="12"/>
      <c r="U3088" s="3"/>
      <c r="V3088" s="3"/>
    </row>
    <row r="3089" spans="1:22" x14ac:dyDescent="0.3">
      <c r="A3089" s="81"/>
      <c r="O3089" s="12"/>
      <c r="P3089" s="12"/>
      <c r="Q3089" s="12"/>
      <c r="R3089" s="12"/>
      <c r="S3089" s="12"/>
      <c r="U3089" s="3"/>
      <c r="V3089" s="3"/>
    </row>
    <row r="3090" spans="1:22" x14ac:dyDescent="0.3">
      <c r="A3090" s="81"/>
      <c r="O3090" s="12"/>
      <c r="P3090" s="12"/>
      <c r="Q3090" s="12"/>
      <c r="R3090" s="12"/>
      <c r="S3090" s="12"/>
      <c r="U3090" s="3"/>
      <c r="V3090" s="3"/>
    </row>
    <row r="3091" spans="1:22" x14ac:dyDescent="0.3">
      <c r="A3091" s="81"/>
      <c r="O3091" s="12"/>
      <c r="P3091" s="12"/>
      <c r="Q3091" s="12"/>
      <c r="R3091" s="12"/>
      <c r="S3091" s="12"/>
      <c r="U3091" s="3"/>
      <c r="V3091" s="3"/>
    </row>
    <row r="3092" spans="1:22" x14ac:dyDescent="0.3">
      <c r="A3092" s="81"/>
      <c r="O3092" s="12"/>
      <c r="P3092" s="12"/>
      <c r="Q3092" s="12"/>
      <c r="R3092" s="12"/>
      <c r="S3092" s="12"/>
      <c r="U3092" s="3"/>
      <c r="V3092" s="3"/>
    </row>
    <row r="3093" spans="1:22" x14ac:dyDescent="0.3">
      <c r="A3093" s="81"/>
      <c r="O3093" s="12"/>
      <c r="P3093" s="12"/>
      <c r="Q3093" s="12"/>
      <c r="R3093" s="12"/>
      <c r="S3093" s="12"/>
      <c r="U3093" s="3"/>
      <c r="V3093" s="3"/>
    </row>
    <row r="3094" spans="1:22" x14ac:dyDescent="0.3">
      <c r="A3094" s="81"/>
      <c r="O3094" s="12"/>
      <c r="P3094" s="12"/>
      <c r="Q3094" s="12"/>
      <c r="R3094" s="12"/>
      <c r="S3094" s="12"/>
      <c r="U3094" s="3"/>
      <c r="V3094" s="3"/>
    </row>
    <row r="3095" spans="1:22" x14ac:dyDescent="0.3">
      <c r="A3095" s="81"/>
      <c r="O3095" s="12"/>
      <c r="P3095" s="12"/>
      <c r="Q3095" s="12"/>
      <c r="R3095" s="12"/>
      <c r="S3095" s="12"/>
      <c r="U3095" s="3"/>
      <c r="V3095" s="3"/>
    </row>
    <row r="3096" spans="1:22" x14ac:dyDescent="0.3">
      <c r="A3096" s="81"/>
      <c r="O3096" s="12"/>
      <c r="P3096" s="12"/>
      <c r="Q3096" s="12"/>
      <c r="R3096" s="12"/>
      <c r="S3096" s="12"/>
      <c r="U3096" s="3"/>
      <c r="V3096" s="3"/>
    </row>
    <row r="3097" spans="1:22" x14ac:dyDescent="0.3">
      <c r="A3097" s="81"/>
      <c r="O3097" s="12"/>
      <c r="P3097" s="12"/>
      <c r="Q3097" s="12"/>
      <c r="R3097" s="12"/>
      <c r="S3097" s="12"/>
      <c r="U3097" s="3"/>
      <c r="V3097" s="3"/>
    </row>
    <row r="3098" spans="1:22" x14ac:dyDescent="0.3">
      <c r="A3098" s="81"/>
      <c r="O3098" s="12"/>
      <c r="P3098" s="12"/>
      <c r="Q3098" s="12"/>
      <c r="R3098" s="12"/>
      <c r="S3098" s="12"/>
      <c r="U3098" s="3"/>
      <c r="V3098" s="3"/>
    </row>
    <row r="3099" spans="1:22" x14ac:dyDescent="0.3">
      <c r="A3099" s="81"/>
      <c r="O3099" s="12"/>
      <c r="P3099" s="12"/>
      <c r="Q3099" s="12"/>
      <c r="R3099" s="12"/>
      <c r="S3099" s="12"/>
      <c r="U3099" s="3"/>
      <c r="V3099" s="3"/>
    </row>
    <row r="3100" spans="1:22" x14ac:dyDescent="0.3">
      <c r="A3100" s="81"/>
      <c r="O3100" s="12"/>
      <c r="P3100" s="12"/>
      <c r="Q3100" s="12"/>
      <c r="R3100" s="12"/>
      <c r="S3100" s="12"/>
      <c r="U3100" s="3"/>
      <c r="V3100" s="3"/>
    </row>
    <row r="3101" spans="1:22" x14ac:dyDescent="0.3">
      <c r="A3101" s="81"/>
      <c r="O3101" s="12"/>
      <c r="P3101" s="12"/>
      <c r="Q3101" s="12"/>
      <c r="R3101" s="12"/>
      <c r="S3101" s="12"/>
      <c r="U3101" s="3"/>
      <c r="V3101" s="3"/>
    </row>
    <row r="3102" spans="1:22" x14ac:dyDescent="0.3">
      <c r="A3102" s="81"/>
      <c r="O3102" s="12"/>
      <c r="P3102" s="12"/>
      <c r="Q3102" s="12"/>
      <c r="R3102" s="12"/>
      <c r="S3102" s="12"/>
      <c r="U3102" s="3"/>
      <c r="V3102" s="3"/>
    </row>
    <row r="3103" spans="1:22" x14ac:dyDescent="0.3">
      <c r="A3103" s="81"/>
      <c r="O3103" s="12"/>
      <c r="P3103" s="12"/>
      <c r="Q3103" s="12"/>
      <c r="R3103" s="12"/>
      <c r="S3103" s="12"/>
      <c r="U3103" s="3"/>
      <c r="V3103" s="3"/>
    </row>
    <row r="3104" spans="1:22" x14ac:dyDescent="0.3">
      <c r="A3104" s="81"/>
      <c r="O3104" s="12"/>
      <c r="P3104" s="12"/>
      <c r="Q3104" s="12"/>
      <c r="R3104" s="12"/>
      <c r="S3104" s="12"/>
      <c r="U3104" s="3"/>
      <c r="V3104" s="3"/>
    </row>
    <row r="3105" spans="1:22" x14ac:dyDescent="0.3">
      <c r="A3105" s="81"/>
      <c r="O3105" s="12"/>
      <c r="P3105" s="12"/>
      <c r="Q3105" s="12"/>
      <c r="R3105" s="12"/>
      <c r="S3105" s="12"/>
      <c r="U3105" s="3"/>
      <c r="V3105" s="3"/>
    </row>
    <row r="3106" spans="1:22" x14ac:dyDescent="0.3">
      <c r="A3106" s="81"/>
      <c r="O3106" s="12"/>
      <c r="P3106" s="12"/>
      <c r="Q3106" s="12"/>
      <c r="R3106" s="12"/>
      <c r="S3106" s="12"/>
      <c r="U3106" s="3"/>
      <c r="V3106" s="3"/>
    </row>
    <row r="3107" spans="1:22" x14ac:dyDescent="0.3">
      <c r="A3107" s="81"/>
      <c r="O3107" s="12"/>
      <c r="P3107" s="12"/>
      <c r="Q3107" s="12"/>
      <c r="R3107" s="12"/>
      <c r="S3107" s="12"/>
      <c r="U3107" s="3"/>
      <c r="V3107" s="3"/>
    </row>
    <row r="3108" spans="1:22" x14ac:dyDescent="0.3">
      <c r="A3108" s="81"/>
      <c r="O3108" s="12"/>
      <c r="P3108" s="12"/>
      <c r="Q3108" s="12"/>
      <c r="R3108" s="12"/>
      <c r="S3108" s="12"/>
      <c r="U3108" s="3"/>
      <c r="V3108" s="3"/>
    </row>
    <row r="3109" spans="1:22" x14ac:dyDescent="0.3">
      <c r="A3109" s="81"/>
      <c r="O3109" s="12"/>
      <c r="P3109" s="12"/>
      <c r="Q3109" s="12"/>
      <c r="R3109" s="12"/>
      <c r="S3109" s="12"/>
      <c r="U3109" s="3"/>
      <c r="V3109" s="3"/>
    </row>
    <row r="3110" spans="1:22" x14ac:dyDescent="0.3">
      <c r="A3110" s="81"/>
      <c r="O3110" s="12"/>
      <c r="P3110" s="12"/>
      <c r="Q3110" s="12"/>
      <c r="R3110" s="12"/>
      <c r="S3110" s="12"/>
      <c r="U3110" s="3"/>
      <c r="V3110" s="3"/>
    </row>
    <row r="3111" spans="1:22" x14ac:dyDescent="0.3">
      <c r="A3111" s="81"/>
      <c r="O3111" s="12"/>
      <c r="P3111" s="12"/>
      <c r="Q3111" s="12"/>
      <c r="R3111" s="12"/>
      <c r="S3111" s="12"/>
      <c r="U3111" s="3"/>
      <c r="V3111" s="3"/>
    </row>
    <row r="3112" spans="1:22" x14ac:dyDescent="0.3">
      <c r="A3112" s="81"/>
      <c r="O3112" s="12"/>
      <c r="P3112" s="12"/>
      <c r="Q3112" s="12"/>
      <c r="R3112" s="12"/>
      <c r="S3112" s="12"/>
      <c r="U3112" s="3"/>
      <c r="V3112" s="3"/>
    </row>
    <row r="3113" spans="1:22" x14ac:dyDescent="0.3">
      <c r="A3113" s="81"/>
      <c r="O3113" s="12"/>
      <c r="P3113" s="12"/>
      <c r="Q3113" s="12"/>
      <c r="R3113" s="12"/>
      <c r="S3113" s="12"/>
      <c r="U3113" s="3"/>
      <c r="V3113" s="3"/>
    </row>
    <row r="3114" spans="1:22" x14ac:dyDescent="0.3">
      <c r="A3114" s="81"/>
      <c r="O3114" s="12"/>
      <c r="P3114" s="12"/>
      <c r="Q3114" s="12"/>
      <c r="R3114" s="12"/>
      <c r="S3114" s="12"/>
      <c r="U3114" s="3"/>
      <c r="V3114" s="3"/>
    </row>
    <row r="3115" spans="1:22" x14ac:dyDescent="0.3">
      <c r="A3115" s="81"/>
      <c r="O3115" s="12"/>
      <c r="P3115" s="12"/>
      <c r="Q3115" s="12"/>
      <c r="R3115" s="12"/>
      <c r="S3115" s="12"/>
      <c r="U3115" s="3"/>
      <c r="V3115" s="3"/>
    </row>
    <row r="3116" spans="1:22" x14ac:dyDescent="0.3">
      <c r="A3116" s="81"/>
      <c r="O3116" s="12"/>
      <c r="P3116" s="12"/>
      <c r="Q3116" s="12"/>
      <c r="R3116" s="12"/>
      <c r="S3116" s="12"/>
      <c r="U3116" s="3"/>
      <c r="V3116" s="3"/>
    </row>
    <row r="3117" spans="1:22" x14ac:dyDescent="0.3">
      <c r="A3117" s="81"/>
      <c r="O3117" s="12"/>
      <c r="P3117" s="12"/>
      <c r="Q3117" s="12"/>
      <c r="R3117" s="12"/>
      <c r="S3117" s="12"/>
      <c r="U3117" s="3"/>
      <c r="V3117" s="3"/>
    </row>
    <row r="3118" spans="1:22" x14ac:dyDescent="0.3">
      <c r="A3118" s="81"/>
      <c r="O3118" s="12"/>
      <c r="P3118" s="12"/>
      <c r="Q3118" s="12"/>
      <c r="R3118" s="12"/>
      <c r="S3118" s="12"/>
      <c r="U3118" s="3"/>
      <c r="V3118" s="3"/>
    </row>
    <row r="3119" spans="1:22" x14ac:dyDescent="0.3">
      <c r="A3119" s="81"/>
      <c r="O3119" s="12"/>
      <c r="P3119" s="12"/>
      <c r="Q3119" s="12"/>
      <c r="R3119" s="12"/>
      <c r="S3119" s="12"/>
      <c r="U3119" s="3"/>
      <c r="V3119" s="3"/>
    </row>
    <row r="3120" spans="1:22" x14ac:dyDescent="0.3">
      <c r="A3120" s="81"/>
      <c r="O3120" s="12"/>
      <c r="P3120" s="12"/>
      <c r="Q3120" s="12"/>
      <c r="R3120" s="12"/>
      <c r="S3120" s="12"/>
      <c r="U3120" s="3"/>
      <c r="V3120" s="3"/>
    </row>
    <row r="3121" spans="1:22" x14ac:dyDescent="0.3">
      <c r="A3121" s="81"/>
      <c r="O3121" s="12"/>
      <c r="P3121" s="12"/>
      <c r="Q3121" s="12"/>
      <c r="R3121" s="12"/>
      <c r="S3121" s="12"/>
      <c r="U3121" s="3"/>
      <c r="V3121" s="3"/>
    </row>
    <row r="3122" spans="1:22" x14ac:dyDescent="0.3">
      <c r="A3122" s="81"/>
      <c r="O3122" s="12"/>
      <c r="P3122" s="12"/>
      <c r="Q3122" s="12"/>
      <c r="R3122" s="12"/>
      <c r="S3122" s="12"/>
      <c r="U3122" s="3"/>
      <c r="V3122" s="3"/>
    </row>
    <row r="3123" spans="1:22" x14ac:dyDescent="0.3">
      <c r="A3123" s="81"/>
      <c r="O3123" s="12"/>
      <c r="P3123" s="12"/>
      <c r="Q3123" s="12"/>
      <c r="R3123" s="12"/>
      <c r="S3123" s="12"/>
      <c r="U3123" s="3"/>
      <c r="V3123" s="3"/>
    </row>
    <row r="3124" spans="1:22" x14ac:dyDescent="0.3">
      <c r="A3124" s="81"/>
      <c r="O3124" s="12"/>
      <c r="P3124" s="12"/>
      <c r="Q3124" s="12"/>
      <c r="R3124" s="12"/>
      <c r="S3124" s="12"/>
      <c r="U3124" s="3"/>
      <c r="V3124" s="3"/>
    </row>
    <row r="3125" spans="1:22" x14ac:dyDescent="0.3">
      <c r="A3125" s="81"/>
      <c r="O3125" s="12"/>
      <c r="P3125" s="12"/>
      <c r="Q3125" s="12"/>
      <c r="R3125" s="12"/>
      <c r="S3125" s="12"/>
      <c r="U3125" s="3"/>
      <c r="V3125" s="3"/>
    </row>
    <row r="3126" spans="1:22" x14ac:dyDescent="0.3">
      <c r="A3126" s="81"/>
      <c r="O3126" s="12"/>
      <c r="P3126" s="12"/>
      <c r="Q3126" s="12"/>
      <c r="R3126" s="12"/>
      <c r="S3126" s="12"/>
      <c r="U3126" s="3"/>
      <c r="V3126" s="3"/>
    </row>
    <row r="3127" spans="1:22" x14ac:dyDescent="0.3">
      <c r="A3127" s="81"/>
      <c r="O3127" s="12"/>
      <c r="P3127" s="12"/>
      <c r="Q3127" s="12"/>
      <c r="R3127" s="12"/>
      <c r="S3127" s="12"/>
      <c r="U3127" s="3"/>
      <c r="V3127" s="3"/>
    </row>
    <row r="3128" spans="1:22" x14ac:dyDescent="0.3">
      <c r="A3128" s="81"/>
      <c r="O3128" s="12"/>
      <c r="P3128" s="12"/>
      <c r="Q3128" s="12"/>
      <c r="R3128" s="12"/>
      <c r="S3128" s="12"/>
      <c r="U3128" s="3"/>
      <c r="V3128" s="3"/>
    </row>
    <row r="3129" spans="1:22" x14ac:dyDescent="0.3">
      <c r="A3129" s="81"/>
      <c r="O3129" s="12"/>
      <c r="P3129" s="12"/>
      <c r="Q3129" s="12"/>
      <c r="R3129" s="12"/>
      <c r="S3129" s="12"/>
      <c r="U3129" s="3"/>
      <c r="V3129" s="3"/>
    </row>
    <row r="3130" spans="1:22" x14ac:dyDescent="0.3">
      <c r="A3130" s="81"/>
      <c r="O3130" s="12"/>
      <c r="P3130" s="12"/>
      <c r="Q3130" s="12"/>
      <c r="R3130" s="12"/>
      <c r="S3130" s="12"/>
      <c r="U3130" s="3"/>
      <c r="V3130" s="3"/>
    </row>
    <row r="3131" spans="1:22" x14ac:dyDescent="0.3">
      <c r="A3131" s="81"/>
      <c r="O3131" s="12"/>
      <c r="P3131" s="12"/>
      <c r="Q3131" s="12"/>
      <c r="R3131" s="12"/>
      <c r="S3131" s="12"/>
      <c r="U3131" s="3"/>
      <c r="V3131" s="3"/>
    </row>
    <row r="3132" spans="1:22" x14ac:dyDescent="0.3">
      <c r="A3132" s="81"/>
      <c r="O3132" s="12"/>
      <c r="P3132" s="12"/>
      <c r="Q3132" s="12"/>
      <c r="R3132" s="12"/>
      <c r="S3132" s="12"/>
      <c r="U3132" s="3"/>
      <c r="V3132" s="3"/>
    </row>
    <row r="3133" spans="1:22" x14ac:dyDescent="0.3">
      <c r="A3133" s="81"/>
      <c r="O3133" s="12"/>
      <c r="P3133" s="12"/>
      <c r="Q3133" s="12"/>
      <c r="R3133" s="12"/>
      <c r="S3133" s="12"/>
      <c r="U3133" s="3"/>
      <c r="V3133" s="3"/>
    </row>
    <row r="3134" spans="1:22" x14ac:dyDescent="0.3">
      <c r="A3134" s="81"/>
      <c r="O3134" s="12"/>
      <c r="P3134" s="12"/>
      <c r="Q3134" s="12"/>
      <c r="R3134" s="12"/>
      <c r="S3134" s="12"/>
      <c r="U3134" s="3"/>
      <c r="V3134" s="3"/>
    </row>
    <row r="3135" spans="1:22" x14ac:dyDescent="0.3">
      <c r="A3135" s="81"/>
      <c r="O3135" s="12"/>
      <c r="P3135" s="12"/>
      <c r="Q3135" s="12"/>
      <c r="R3135" s="12"/>
      <c r="S3135" s="12"/>
      <c r="U3135" s="3"/>
      <c r="V3135" s="3"/>
    </row>
    <row r="3136" spans="1:22" x14ac:dyDescent="0.3">
      <c r="A3136" s="81"/>
      <c r="O3136" s="12"/>
      <c r="P3136" s="12"/>
      <c r="Q3136" s="12"/>
      <c r="R3136" s="12"/>
      <c r="S3136" s="12"/>
      <c r="U3136" s="3"/>
      <c r="V3136" s="3"/>
    </row>
    <row r="3137" spans="1:22" x14ac:dyDescent="0.3">
      <c r="A3137" s="81"/>
      <c r="O3137" s="12"/>
      <c r="P3137" s="12"/>
      <c r="Q3137" s="12"/>
      <c r="R3137" s="12"/>
      <c r="S3137" s="12"/>
      <c r="U3137" s="3"/>
      <c r="V3137" s="3"/>
    </row>
    <row r="3138" spans="1:22" x14ac:dyDescent="0.3">
      <c r="A3138" s="81"/>
      <c r="O3138" s="12"/>
      <c r="P3138" s="12"/>
      <c r="Q3138" s="12"/>
      <c r="R3138" s="12"/>
      <c r="S3138" s="12"/>
      <c r="U3138" s="3"/>
      <c r="V3138" s="3"/>
    </row>
    <row r="3139" spans="1:22" x14ac:dyDescent="0.3">
      <c r="A3139" s="81"/>
      <c r="O3139" s="12"/>
      <c r="P3139" s="12"/>
      <c r="Q3139" s="12"/>
      <c r="R3139" s="12"/>
      <c r="S3139" s="12"/>
      <c r="U3139" s="3"/>
      <c r="V3139" s="3"/>
    </row>
    <row r="3140" spans="1:22" x14ac:dyDescent="0.3">
      <c r="A3140" s="81"/>
      <c r="O3140" s="12"/>
      <c r="P3140" s="12"/>
      <c r="Q3140" s="12"/>
      <c r="R3140" s="12"/>
      <c r="S3140" s="12"/>
      <c r="U3140" s="3"/>
      <c r="V3140" s="3"/>
    </row>
    <row r="3141" spans="1:22" x14ac:dyDescent="0.3">
      <c r="A3141" s="81"/>
      <c r="O3141" s="12"/>
      <c r="P3141" s="12"/>
      <c r="Q3141" s="12"/>
      <c r="R3141" s="12"/>
      <c r="S3141" s="12"/>
      <c r="U3141" s="3"/>
      <c r="V3141" s="3"/>
    </row>
    <row r="3142" spans="1:22" x14ac:dyDescent="0.3">
      <c r="A3142" s="81"/>
      <c r="O3142" s="12"/>
      <c r="P3142" s="12"/>
      <c r="Q3142" s="12"/>
      <c r="R3142" s="12"/>
      <c r="S3142" s="12"/>
      <c r="U3142" s="3"/>
      <c r="V3142" s="3"/>
    </row>
    <row r="3143" spans="1:22" x14ac:dyDescent="0.3">
      <c r="A3143" s="81"/>
      <c r="O3143" s="12"/>
      <c r="P3143" s="12"/>
      <c r="Q3143" s="12"/>
      <c r="R3143" s="12"/>
      <c r="S3143" s="12"/>
      <c r="U3143" s="3"/>
      <c r="V3143" s="3"/>
    </row>
    <row r="3144" spans="1:22" x14ac:dyDescent="0.3">
      <c r="A3144" s="81"/>
      <c r="O3144" s="12"/>
      <c r="P3144" s="12"/>
      <c r="Q3144" s="12"/>
      <c r="R3144" s="12"/>
      <c r="S3144" s="12"/>
      <c r="U3144" s="3"/>
      <c r="V3144" s="3"/>
    </row>
    <row r="3145" spans="1:22" x14ac:dyDescent="0.3">
      <c r="A3145" s="81"/>
      <c r="O3145" s="12"/>
      <c r="P3145" s="12"/>
      <c r="Q3145" s="12"/>
      <c r="R3145" s="12"/>
      <c r="S3145" s="12"/>
      <c r="U3145" s="3"/>
      <c r="V3145" s="3"/>
    </row>
    <row r="3146" spans="1:22" x14ac:dyDescent="0.3">
      <c r="A3146" s="81"/>
      <c r="O3146" s="12"/>
      <c r="P3146" s="12"/>
      <c r="Q3146" s="12"/>
      <c r="R3146" s="12"/>
      <c r="S3146" s="12"/>
      <c r="U3146" s="3"/>
      <c r="V3146" s="3"/>
    </row>
    <row r="3147" spans="1:22" x14ac:dyDescent="0.3">
      <c r="A3147" s="81"/>
      <c r="O3147" s="12"/>
      <c r="P3147" s="12"/>
      <c r="Q3147" s="12"/>
      <c r="R3147" s="12"/>
      <c r="S3147" s="12"/>
      <c r="U3147" s="3"/>
      <c r="V3147" s="3"/>
    </row>
    <row r="3148" spans="1:22" x14ac:dyDescent="0.3">
      <c r="A3148" s="81"/>
      <c r="O3148" s="12"/>
      <c r="P3148" s="12"/>
      <c r="Q3148" s="12"/>
      <c r="R3148" s="12"/>
      <c r="S3148" s="12"/>
      <c r="U3148" s="3"/>
      <c r="V3148" s="3"/>
    </row>
    <row r="3149" spans="1:22" x14ac:dyDescent="0.3">
      <c r="A3149" s="81"/>
      <c r="O3149" s="12"/>
      <c r="P3149" s="12"/>
      <c r="Q3149" s="12"/>
      <c r="R3149" s="12"/>
      <c r="S3149" s="12"/>
      <c r="U3149" s="3"/>
      <c r="V3149" s="3"/>
    </row>
    <row r="3150" spans="1:22" x14ac:dyDescent="0.3">
      <c r="A3150" s="81"/>
      <c r="O3150" s="12"/>
      <c r="P3150" s="12"/>
      <c r="Q3150" s="12"/>
      <c r="R3150" s="12"/>
      <c r="S3150" s="12"/>
      <c r="U3150" s="3"/>
      <c r="V3150" s="3"/>
    </row>
    <row r="3151" spans="1:22" x14ac:dyDescent="0.3">
      <c r="A3151" s="81"/>
      <c r="O3151" s="12"/>
      <c r="P3151" s="12"/>
      <c r="Q3151" s="12"/>
      <c r="R3151" s="12"/>
      <c r="S3151" s="12"/>
      <c r="U3151" s="3"/>
      <c r="V3151" s="3"/>
    </row>
    <row r="3152" spans="1:22" x14ac:dyDescent="0.3">
      <c r="A3152" s="81"/>
      <c r="O3152" s="12"/>
      <c r="P3152" s="12"/>
      <c r="Q3152" s="12"/>
      <c r="R3152" s="12"/>
      <c r="S3152" s="12"/>
      <c r="U3152" s="3"/>
      <c r="V3152" s="3"/>
    </row>
    <row r="3153" spans="1:22" x14ac:dyDescent="0.3">
      <c r="A3153" s="81"/>
      <c r="O3153" s="12"/>
      <c r="P3153" s="12"/>
      <c r="Q3153" s="12"/>
      <c r="R3153" s="12"/>
      <c r="S3153" s="12"/>
      <c r="U3153" s="3"/>
      <c r="V3153" s="3"/>
    </row>
    <row r="3154" spans="1:22" x14ac:dyDescent="0.3">
      <c r="A3154" s="81"/>
      <c r="O3154" s="12"/>
      <c r="P3154" s="12"/>
      <c r="Q3154" s="12"/>
      <c r="R3154" s="12"/>
      <c r="S3154" s="12"/>
      <c r="U3154" s="3"/>
      <c r="V3154" s="3"/>
    </row>
    <row r="3155" spans="1:22" x14ac:dyDescent="0.3">
      <c r="A3155" s="81"/>
      <c r="O3155" s="12"/>
      <c r="P3155" s="12"/>
      <c r="Q3155" s="12"/>
      <c r="R3155" s="12"/>
      <c r="S3155" s="12"/>
      <c r="U3155" s="3"/>
      <c r="V3155" s="3"/>
    </row>
    <row r="3156" spans="1:22" x14ac:dyDescent="0.3">
      <c r="A3156" s="81"/>
      <c r="O3156" s="12"/>
      <c r="P3156" s="12"/>
      <c r="Q3156" s="12"/>
      <c r="R3156" s="12"/>
      <c r="S3156" s="12"/>
      <c r="U3156" s="3"/>
      <c r="V3156" s="3"/>
    </row>
    <row r="3157" spans="1:22" x14ac:dyDescent="0.3">
      <c r="A3157" s="81"/>
      <c r="O3157" s="12"/>
      <c r="P3157" s="12"/>
      <c r="Q3157" s="12"/>
      <c r="R3157" s="12"/>
      <c r="S3157" s="12"/>
      <c r="U3157" s="3"/>
      <c r="V3157" s="3"/>
    </row>
    <row r="3158" spans="1:22" x14ac:dyDescent="0.3">
      <c r="A3158" s="81"/>
      <c r="O3158" s="12"/>
      <c r="P3158" s="12"/>
      <c r="Q3158" s="12"/>
      <c r="R3158" s="12"/>
      <c r="S3158" s="12"/>
      <c r="U3158" s="3"/>
      <c r="V3158" s="3"/>
    </row>
    <row r="3159" spans="1:22" x14ac:dyDescent="0.3">
      <c r="A3159" s="81"/>
      <c r="O3159" s="12"/>
      <c r="P3159" s="12"/>
      <c r="Q3159" s="12"/>
      <c r="R3159" s="12"/>
      <c r="S3159" s="12"/>
      <c r="U3159" s="3"/>
      <c r="V3159" s="3"/>
    </row>
    <row r="3160" spans="1:22" x14ac:dyDescent="0.3">
      <c r="A3160" s="81"/>
      <c r="O3160" s="12"/>
      <c r="P3160" s="12"/>
      <c r="Q3160" s="12"/>
      <c r="R3160" s="12"/>
      <c r="S3160" s="12"/>
      <c r="U3160" s="3"/>
      <c r="V3160" s="3"/>
    </row>
    <row r="3161" spans="1:22" x14ac:dyDescent="0.3">
      <c r="A3161" s="81"/>
      <c r="O3161" s="12"/>
      <c r="P3161" s="12"/>
      <c r="Q3161" s="12"/>
      <c r="R3161" s="12"/>
      <c r="S3161" s="12"/>
      <c r="U3161" s="3"/>
      <c r="V3161" s="3"/>
    </row>
    <row r="3162" spans="1:22" x14ac:dyDescent="0.3">
      <c r="A3162" s="81"/>
      <c r="O3162" s="12"/>
      <c r="P3162" s="12"/>
      <c r="Q3162" s="12"/>
      <c r="R3162" s="12"/>
      <c r="S3162" s="12"/>
      <c r="U3162" s="3"/>
      <c r="V3162" s="3"/>
    </row>
    <row r="3163" spans="1:22" x14ac:dyDescent="0.3">
      <c r="A3163" s="81"/>
      <c r="O3163" s="12"/>
      <c r="P3163" s="12"/>
      <c r="Q3163" s="12"/>
      <c r="R3163" s="12"/>
      <c r="S3163" s="12"/>
      <c r="U3163" s="3"/>
      <c r="V3163" s="3"/>
    </row>
    <row r="3164" spans="1:22" x14ac:dyDescent="0.3">
      <c r="A3164" s="81"/>
      <c r="O3164" s="12"/>
      <c r="P3164" s="12"/>
      <c r="Q3164" s="12"/>
      <c r="R3164" s="12"/>
      <c r="S3164" s="12"/>
      <c r="U3164" s="3"/>
      <c r="V3164" s="3"/>
    </row>
    <row r="3165" spans="1:22" x14ac:dyDescent="0.3">
      <c r="A3165" s="81"/>
      <c r="O3165" s="12"/>
      <c r="P3165" s="12"/>
      <c r="Q3165" s="12"/>
      <c r="R3165" s="12"/>
      <c r="S3165" s="12"/>
      <c r="U3165" s="3"/>
      <c r="V3165" s="3"/>
    </row>
    <row r="3166" spans="1:22" x14ac:dyDescent="0.3">
      <c r="A3166" s="81"/>
      <c r="O3166" s="12"/>
      <c r="P3166" s="12"/>
      <c r="Q3166" s="12"/>
      <c r="R3166" s="12"/>
      <c r="S3166" s="12"/>
      <c r="U3166" s="3"/>
      <c r="V3166" s="3"/>
    </row>
    <row r="3167" spans="1:22" x14ac:dyDescent="0.3">
      <c r="A3167" s="81"/>
      <c r="O3167" s="12"/>
      <c r="P3167" s="12"/>
      <c r="Q3167" s="12"/>
      <c r="R3167" s="12"/>
      <c r="S3167" s="12"/>
      <c r="U3167" s="3"/>
      <c r="V3167" s="3"/>
    </row>
    <row r="3168" spans="1:22" x14ac:dyDescent="0.3">
      <c r="A3168" s="81"/>
      <c r="O3168" s="12"/>
      <c r="P3168" s="12"/>
      <c r="Q3168" s="12"/>
      <c r="R3168" s="12"/>
      <c r="S3168" s="12"/>
      <c r="U3168" s="3"/>
      <c r="V3168" s="3"/>
    </row>
    <row r="3169" spans="1:22" x14ac:dyDescent="0.3">
      <c r="A3169" s="81"/>
      <c r="O3169" s="12"/>
      <c r="P3169" s="12"/>
      <c r="Q3169" s="12"/>
      <c r="R3169" s="12"/>
      <c r="S3169" s="12"/>
      <c r="U3169" s="3"/>
      <c r="V3169" s="3"/>
    </row>
    <row r="3170" spans="1:22" x14ac:dyDescent="0.3">
      <c r="A3170" s="81"/>
      <c r="O3170" s="12"/>
      <c r="P3170" s="12"/>
      <c r="Q3170" s="12"/>
      <c r="R3170" s="12"/>
      <c r="S3170" s="12"/>
      <c r="U3170" s="3"/>
      <c r="V3170" s="3"/>
    </row>
    <row r="3171" spans="1:22" x14ac:dyDescent="0.3">
      <c r="A3171" s="81"/>
      <c r="O3171" s="12"/>
      <c r="P3171" s="12"/>
      <c r="Q3171" s="12"/>
      <c r="R3171" s="12"/>
      <c r="S3171" s="12"/>
      <c r="U3171" s="3"/>
      <c r="V3171" s="3"/>
    </row>
    <row r="3172" spans="1:22" x14ac:dyDescent="0.3">
      <c r="A3172" s="81"/>
      <c r="O3172" s="12"/>
      <c r="P3172" s="12"/>
      <c r="Q3172" s="12"/>
      <c r="R3172" s="12"/>
      <c r="S3172" s="12"/>
      <c r="U3172" s="3"/>
      <c r="V3172" s="3"/>
    </row>
    <row r="3173" spans="1:22" x14ac:dyDescent="0.3">
      <c r="A3173" s="81"/>
      <c r="O3173" s="12"/>
      <c r="P3173" s="12"/>
      <c r="Q3173" s="12"/>
      <c r="R3173" s="12"/>
      <c r="S3173" s="12"/>
      <c r="U3173" s="3"/>
      <c r="V3173" s="3"/>
    </row>
    <row r="3174" spans="1:22" x14ac:dyDescent="0.3">
      <c r="A3174" s="81"/>
      <c r="O3174" s="12"/>
      <c r="P3174" s="12"/>
      <c r="Q3174" s="12"/>
      <c r="R3174" s="12"/>
      <c r="S3174" s="12"/>
      <c r="U3174" s="3"/>
      <c r="V3174" s="3"/>
    </row>
    <row r="3175" spans="1:22" x14ac:dyDescent="0.3">
      <c r="A3175" s="81"/>
      <c r="O3175" s="12"/>
      <c r="P3175" s="12"/>
      <c r="Q3175" s="12"/>
      <c r="R3175" s="12"/>
      <c r="S3175" s="12"/>
      <c r="U3175" s="3"/>
      <c r="V3175" s="3"/>
    </row>
    <row r="3176" spans="1:22" x14ac:dyDescent="0.3">
      <c r="A3176" s="81"/>
      <c r="O3176" s="12"/>
      <c r="P3176" s="12"/>
      <c r="Q3176" s="12"/>
      <c r="R3176" s="12"/>
      <c r="S3176" s="12"/>
      <c r="U3176" s="3"/>
      <c r="V3176" s="3"/>
    </row>
    <row r="3177" spans="1:22" x14ac:dyDescent="0.3">
      <c r="A3177" s="81"/>
      <c r="O3177" s="12"/>
      <c r="P3177" s="12"/>
      <c r="Q3177" s="12"/>
      <c r="R3177" s="12"/>
      <c r="S3177" s="12"/>
      <c r="U3177" s="3"/>
      <c r="V3177" s="3"/>
    </row>
    <row r="3178" spans="1:22" x14ac:dyDescent="0.3">
      <c r="A3178" s="81"/>
      <c r="O3178" s="12"/>
      <c r="P3178" s="12"/>
      <c r="Q3178" s="12"/>
      <c r="R3178" s="12"/>
      <c r="S3178" s="12"/>
      <c r="U3178" s="3"/>
      <c r="V3178" s="3"/>
    </row>
    <row r="3179" spans="1:22" x14ac:dyDescent="0.3">
      <c r="A3179" s="81"/>
      <c r="O3179" s="12"/>
      <c r="P3179" s="12"/>
      <c r="Q3179" s="12"/>
      <c r="R3179" s="12"/>
      <c r="S3179" s="12"/>
      <c r="U3179" s="3"/>
      <c r="V3179" s="3"/>
    </row>
    <row r="3180" spans="1:22" x14ac:dyDescent="0.3">
      <c r="A3180" s="81"/>
      <c r="O3180" s="12"/>
      <c r="P3180" s="12"/>
      <c r="Q3180" s="12"/>
      <c r="R3180" s="12"/>
      <c r="S3180" s="12"/>
      <c r="U3180" s="3"/>
      <c r="V3180" s="3"/>
    </row>
    <row r="3181" spans="1:22" x14ac:dyDescent="0.3">
      <c r="A3181" s="81"/>
      <c r="O3181" s="12"/>
      <c r="P3181" s="12"/>
      <c r="Q3181" s="12"/>
      <c r="R3181" s="12"/>
      <c r="S3181" s="12"/>
      <c r="U3181" s="3"/>
      <c r="V3181" s="3"/>
    </row>
    <row r="3182" spans="1:22" x14ac:dyDescent="0.3">
      <c r="A3182" s="81"/>
      <c r="O3182" s="12"/>
      <c r="P3182" s="12"/>
      <c r="Q3182" s="12"/>
      <c r="R3182" s="12"/>
      <c r="S3182" s="12"/>
      <c r="U3182" s="3"/>
      <c r="V3182" s="3"/>
    </row>
    <row r="3183" spans="1:22" x14ac:dyDescent="0.3">
      <c r="A3183" s="81"/>
      <c r="O3183" s="12"/>
      <c r="P3183" s="12"/>
      <c r="Q3183" s="12"/>
      <c r="R3183" s="12"/>
      <c r="S3183" s="12"/>
      <c r="U3183" s="3"/>
      <c r="V3183" s="3"/>
    </row>
    <row r="3184" spans="1:22" x14ac:dyDescent="0.3">
      <c r="A3184" s="81"/>
      <c r="O3184" s="12"/>
      <c r="P3184" s="12"/>
      <c r="Q3184" s="12"/>
      <c r="R3184" s="12"/>
      <c r="S3184" s="12"/>
      <c r="U3184" s="3"/>
      <c r="V3184" s="3"/>
    </row>
    <row r="3185" spans="1:22" x14ac:dyDescent="0.3">
      <c r="A3185" s="81"/>
      <c r="O3185" s="12"/>
      <c r="P3185" s="12"/>
      <c r="Q3185" s="12"/>
      <c r="R3185" s="12"/>
      <c r="S3185" s="12"/>
      <c r="U3185" s="3"/>
      <c r="V3185" s="3"/>
    </row>
    <row r="3186" spans="1:22" x14ac:dyDescent="0.3">
      <c r="A3186" s="81"/>
      <c r="O3186" s="12"/>
      <c r="P3186" s="12"/>
      <c r="Q3186" s="12"/>
      <c r="R3186" s="12"/>
      <c r="S3186" s="12"/>
      <c r="U3186" s="3"/>
      <c r="V3186" s="3"/>
    </row>
    <row r="3187" spans="1:22" x14ac:dyDescent="0.3">
      <c r="A3187" s="81"/>
      <c r="O3187" s="12"/>
      <c r="P3187" s="12"/>
      <c r="Q3187" s="12"/>
      <c r="R3187" s="12"/>
      <c r="S3187" s="12"/>
      <c r="U3187" s="3"/>
      <c r="V3187" s="3"/>
    </row>
    <row r="3188" spans="1:22" x14ac:dyDescent="0.3">
      <c r="A3188" s="81"/>
      <c r="O3188" s="12"/>
      <c r="P3188" s="12"/>
      <c r="Q3188" s="12"/>
      <c r="R3188" s="12"/>
      <c r="S3188" s="12"/>
      <c r="U3188" s="3"/>
      <c r="V3188" s="3"/>
    </row>
    <row r="3189" spans="1:22" x14ac:dyDescent="0.3">
      <c r="A3189" s="81"/>
      <c r="O3189" s="12"/>
      <c r="P3189" s="12"/>
      <c r="Q3189" s="12"/>
      <c r="R3189" s="12"/>
      <c r="S3189" s="12"/>
      <c r="U3189" s="3"/>
      <c r="V3189" s="3"/>
    </row>
    <row r="3190" spans="1:22" x14ac:dyDescent="0.3">
      <c r="A3190" s="81"/>
      <c r="O3190" s="12"/>
      <c r="P3190" s="12"/>
      <c r="Q3190" s="12"/>
      <c r="R3190" s="12"/>
      <c r="S3190" s="12"/>
      <c r="U3190" s="3"/>
      <c r="V3190" s="3"/>
    </row>
    <row r="3191" spans="1:22" x14ac:dyDescent="0.3">
      <c r="A3191" s="81"/>
      <c r="O3191" s="12"/>
      <c r="P3191" s="12"/>
      <c r="Q3191" s="12"/>
      <c r="R3191" s="12"/>
      <c r="S3191" s="12"/>
      <c r="U3191" s="3"/>
      <c r="V3191" s="3"/>
    </row>
    <row r="3192" spans="1:22" x14ac:dyDescent="0.3">
      <c r="A3192" s="81"/>
      <c r="O3192" s="12"/>
      <c r="P3192" s="12"/>
      <c r="Q3192" s="12"/>
      <c r="R3192" s="12"/>
      <c r="S3192" s="12"/>
      <c r="U3192" s="3"/>
      <c r="V3192" s="3"/>
    </row>
    <row r="3193" spans="1:22" x14ac:dyDescent="0.3">
      <c r="A3193" s="81"/>
      <c r="O3193" s="12"/>
      <c r="P3193" s="12"/>
      <c r="Q3193" s="12"/>
      <c r="R3193" s="12"/>
      <c r="S3193" s="12"/>
      <c r="U3193" s="3"/>
      <c r="V3193" s="3"/>
    </row>
    <row r="3194" spans="1:22" x14ac:dyDescent="0.3">
      <c r="A3194" s="81"/>
      <c r="O3194" s="12"/>
      <c r="P3194" s="12"/>
      <c r="Q3194" s="12"/>
      <c r="R3194" s="12"/>
      <c r="S3194" s="12"/>
      <c r="U3194" s="3"/>
      <c r="V3194" s="3"/>
    </row>
    <row r="3195" spans="1:22" x14ac:dyDescent="0.3">
      <c r="A3195" s="81"/>
      <c r="O3195" s="12"/>
      <c r="P3195" s="12"/>
      <c r="Q3195" s="12"/>
      <c r="R3195" s="12"/>
      <c r="S3195" s="12"/>
      <c r="U3195" s="3"/>
      <c r="V3195" s="3"/>
    </row>
    <row r="3196" spans="1:22" x14ac:dyDescent="0.3">
      <c r="A3196" s="81"/>
      <c r="O3196" s="12"/>
      <c r="P3196" s="12"/>
      <c r="Q3196" s="12"/>
      <c r="R3196" s="12"/>
      <c r="S3196" s="12"/>
      <c r="U3196" s="3"/>
      <c r="V3196" s="3"/>
    </row>
    <row r="3197" spans="1:22" x14ac:dyDescent="0.3">
      <c r="A3197" s="81"/>
      <c r="O3197" s="12"/>
      <c r="P3197" s="12"/>
      <c r="Q3197" s="12"/>
      <c r="R3197" s="12"/>
      <c r="S3197" s="12"/>
      <c r="U3197" s="3"/>
      <c r="V3197" s="3"/>
    </row>
    <row r="3198" spans="1:22" x14ac:dyDescent="0.3">
      <c r="A3198" s="81"/>
      <c r="O3198" s="12"/>
      <c r="P3198" s="12"/>
      <c r="Q3198" s="12"/>
      <c r="R3198" s="12"/>
      <c r="S3198" s="12"/>
      <c r="U3198" s="3"/>
      <c r="V3198" s="3"/>
    </row>
    <row r="3199" spans="1:22" x14ac:dyDescent="0.3">
      <c r="A3199" s="81"/>
      <c r="O3199" s="12"/>
      <c r="P3199" s="12"/>
      <c r="Q3199" s="12"/>
      <c r="R3199" s="12"/>
      <c r="S3199" s="12"/>
      <c r="U3199" s="3"/>
      <c r="V3199" s="3"/>
    </row>
    <row r="3200" spans="1:22" x14ac:dyDescent="0.3">
      <c r="A3200" s="81"/>
      <c r="O3200" s="12"/>
      <c r="P3200" s="12"/>
      <c r="Q3200" s="12"/>
      <c r="R3200" s="12"/>
      <c r="S3200" s="12"/>
      <c r="U3200" s="3"/>
      <c r="V3200" s="3"/>
    </row>
    <row r="3201" spans="1:22" x14ac:dyDescent="0.3">
      <c r="A3201" s="81"/>
      <c r="O3201" s="12"/>
      <c r="P3201" s="12"/>
      <c r="Q3201" s="12"/>
      <c r="R3201" s="12"/>
      <c r="S3201" s="12"/>
      <c r="U3201" s="3"/>
      <c r="V3201" s="3"/>
    </row>
    <row r="3202" spans="1:22" x14ac:dyDescent="0.3">
      <c r="A3202" s="81"/>
      <c r="O3202" s="12"/>
      <c r="P3202" s="12"/>
      <c r="Q3202" s="12"/>
      <c r="R3202" s="12"/>
      <c r="S3202" s="12"/>
      <c r="U3202" s="3"/>
      <c r="V3202" s="3"/>
    </row>
    <row r="3203" spans="1:22" x14ac:dyDescent="0.3">
      <c r="A3203" s="81"/>
      <c r="O3203" s="12"/>
      <c r="P3203" s="12"/>
      <c r="Q3203" s="12"/>
      <c r="R3203" s="12"/>
      <c r="S3203" s="12"/>
      <c r="U3203" s="3"/>
      <c r="V3203" s="3"/>
    </row>
    <row r="3204" spans="1:22" x14ac:dyDescent="0.3">
      <c r="A3204" s="81"/>
      <c r="O3204" s="12"/>
      <c r="P3204" s="12"/>
      <c r="Q3204" s="12"/>
      <c r="R3204" s="12"/>
      <c r="S3204" s="12"/>
      <c r="U3204" s="3"/>
      <c r="V3204" s="3"/>
    </row>
    <row r="3205" spans="1:22" x14ac:dyDescent="0.3">
      <c r="A3205" s="81"/>
      <c r="O3205" s="12"/>
      <c r="P3205" s="12"/>
      <c r="Q3205" s="12"/>
      <c r="R3205" s="12"/>
      <c r="S3205" s="12"/>
      <c r="U3205" s="3"/>
      <c r="V3205" s="3"/>
    </row>
    <row r="3206" spans="1:22" x14ac:dyDescent="0.3">
      <c r="A3206" s="81"/>
      <c r="O3206" s="12"/>
      <c r="P3206" s="12"/>
      <c r="Q3206" s="12"/>
      <c r="R3206" s="12"/>
      <c r="S3206" s="12"/>
      <c r="U3206" s="3"/>
      <c r="V3206" s="3"/>
    </row>
    <row r="3207" spans="1:22" x14ac:dyDescent="0.3">
      <c r="A3207" s="81"/>
      <c r="O3207" s="12"/>
      <c r="P3207" s="12"/>
      <c r="Q3207" s="12"/>
      <c r="R3207" s="12"/>
      <c r="S3207" s="12"/>
      <c r="U3207" s="3"/>
      <c r="V3207" s="3"/>
    </row>
    <row r="3208" spans="1:22" x14ac:dyDescent="0.3">
      <c r="A3208" s="81"/>
      <c r="O3208" s="12"/>
      <c r="P3208" s="12"/>
      <c r="Q3208" s="12"/>
      <c r="R3208" s="12"/>
      <c r="S3208" s="12"/>
      <c r="U3208" s="3"/>
      <c r="V3208" s="3"/>
    </row>
    <row r="3209" spans="1:22" x14ac:dyDescent="0.3">
      <c r="A3209" s="81"/>
      <c r="O3209" s="12"/>
      <c r="P3209" s="12"/>
      <c r="Q3209" s="12"/>
      <c r="R3209" s="12"/>
      <c r="S3209" s="12"/>
      <c r="U3209" s="3"/>
      <c r="V3209" s="3"/>
    </row>
    <row r="3210" spans="1:22" x14ac:dyDescent="0.3">
      <c r="A3210" s="81"/>
      <c r="O3210" s="12"/>
      <c r="P3210" s="12"/>
      <c r="Q3210" s="12"/>
      <c r="R3210" s="12"/>
      <c r="S3210" s="12"/>
      <c r="U3210" s="3"/>
      <c r="V3210" s="3"/>
    </row>
    <row r="3211" spans="1:22" x14ac:dyDescent="0.3">
      <c r="A3211" s="81"/>
      <c r="O3211" s="12"/>
      <c r="P3211" s="12"/>
      <c r="Q3211" s="12"/>
      <c r="R3211" s="12"/>
      <c r="S3211" s="12"/>
      <c r="U3211" s="3"/>
      <c r="V3211" s="3"/>
    </row>
    <row r="3212" spans="1:22" x14ac:dyDescent="0.3">
      <c r="A3212" s="81"/>
      <c r="O3212" s="12"/>
      <c r="P3212" s="12"/>
      <c r="Q3212" s="12"/>
      <c r="R3212" s="12"/>
      <c r="S3212" s="12"/>
      <c r="U3212" s="3"/>
      <c r="V3212" s="3"/>
    </row>
    <row r="3213" spans="1:22" x14ac:dyDescent="0.3">
      <c r="A3213" s="81"/>
      <c r="O3213" s="12"/>
      <c r="P3213" s="12"/>
      <c r="Q3213" s="12"/>
      <c r="R3213" s="12"/>
      <c r="S3213" s="12"/>
      <c r="U3213" s="3"/>
      <c r="V3213" s="3"/>
    </row>
    <row r="3214" spans="1:22" x14ac:dyDescent="0.3">
      <c r="A3214" s="81"/>
      <c r="O3214" s="12"/>
      <c r="P3214" s="12"/>
      <c r="Q3214" s="12"/>
      <c r="R3214" s="12"/>
      <c r="S3214" s="12"/>
      <c r="U3214" s="3"/>
      <c r="V3214" s="3"/>
    </row>
    <row r="3215" spans="1:22" x14ac:dyDescent="0.3">
      <c r="A3215" s="81"/>
      <c r="O3215" s="12"/>
      <c r="P3215" s="12"/>
      <c r="Q3215" s="12"/>
      <c r="R3215" s="12"/>
      <c r="S3215" s="12"/>
      <c r="U3215" s="3"/>
      <c r="V3215" s="3"/>
    </row>
    <row r="3216" spans="1:22" x14ac:dyDescent="0.3">
      <c r="A3216" s="81"/>
      <c r="O3216" s="12"/>
      <c r="P3216" s="12"/>
      <c r="Q3216" s="12"/>
      <c r="R3216" s="12"/>
      <c r="S3216" s="12"/>
      <c r="U3216" s="3"/>
      <c r="V3216" s="3"/>
    </row>
    <row r="3217" spans="1:22" x14ac:dyDescent="0.3">
      <c r="A3217" s="81"/>
      <c r="O3217" s="12"/>
      <c r="P3217" s="12"/>
      <c r="Q3217" s="12"/>
      <c r="R3217" s="12"/>
      <c r="S3217" s="12"/>
      <c r="U3217" s="3"/>
      <c r="V3217" s="3"/>
    </row>
    <row r="3218" spans="1:22" x14ac:dyDescent="0.3">
      <c r="A3218" s="81"/>
      <c r="O3218" s="12"/>
      <c r="P3218" s="12"/>
      <c r="Q3218" s="12"/>
      <c r="R3218" s="12"/>
      <c r="S3218" s="12"/>
      <c r="U3218" s="3"/>
      <c r="V3218" s="3"/>
    </row>
    <row r="3219" spans="1:22" x14ac:dyDescent="0.3">
      <c r="A3219" s="81"/>
      <c r="O3219" s="12"/>
      <c r="P3219" s="12"/>
      <c r="Q3219" s="12"/>
      <c r="R3219" s="12"/>
      <c r="S3219" s="12"/>
      <c r="U3219" s="3"/>
      <c r="V3219" s="3"/>
    </row>
    <row r="3220" spans="1:22" x14ac:dyDescent="0.3">
      <c r="A3220" s="81"/>
      <c r="O3220" s="12"/>
      <c r="P3220" s="12"/>
      <c r="Q3220" s="12"/>
      <c r="R3220" s="12"/>
      <c r="S3220" s="12"/>
      <c r="U3220" s="3"/>
      <c r="V3220" s="3"/>
    </row>
    <row r="3221" spans="1:22" x14ac:dyDescent="0.3">
      <c r="A3221" s="81"/>
      <c r="O3221" s="12"/>
      <c r="P3221" s="12"/>
      <c r="Q3221" s="12"/>
      <c r="R3221" s="12"/>
      <c r="S3221" s="12"/>
      <c r="U3221" s="3"/>
      <c r="V3221" s="3"/>
    </row>
    <row r="3222" spans="1:22" x14ac:dyDescent="0.3">
      <c r="A3222" s="81"/>
      <c r="O3222" s="12"/>
      <c r="P3222" s="12"/>
      <c r="Q3222" s="12"/>
      <c r="R3222" s="12"/>
      <c r="S3222" s="12"/>
      <c r="U3222" s="3"/>
      <c r="V3222" s="3"/>
    </row>
    <row r="3223" spans="1:22" x14ac:dyDescent="0.3">
      <c r="A3223" s="81"/>
      <c r="O3223" s="12"/>
      <c r="P3223" s="12"/>
      <c r="Q3223" s="12"/>
      <c r="R3223" s="12"/>
      <c r="S3223" s="12"/>
      <c r="U3223" s="3"/>
      <c r="V3223" s="3"/>
    </row>
    <row r="3224" spans="1:22" x14ac:dyDescent="0.3">
      <c r="A3224" s="81"/>
      <c r="O3224" s="12"/>
      <c r="P3224" s="12"/>
      <c r="Q3224" s="12"/>
      <c r="R3224" s="12"/>
      <c r="S3224" s="12"/>
      <c r="U3224" s="3"/>
      <c r="V3224" s="3"/>
    </row>
    <row r="3225" spans="1:22" x14ac:dyDescent="0.3">
      <c r="A3225" s="81"/>
      <c r="O3225" s="12"/>
      <c r="P3225" s="12"/>
      <c r="Q3225" s="12"/>
      <c r="R3225" s="12"/>
      <c r="S3225" s="12"/>
      <c r="U3225" s="3"/>
      <c r="V3225" s="3"/>
    </row>
    <row r="3226" spans="1:22" x14ac:dyDescent="0.3">
      <c r="A3226" s="81"/>
      <c r="O3226" s="12"/>
      <c r="P3226" s="12"/>
      <c r="Q3226" s="12"/>
      <c r="R3226" s="12"/>
      <c r="S3226" s="12"/>
      <c r="U3226" s="3"/>
      <c r="V3226" s="3"/>
    </row>
    <row r="3227" spans="1:22" x14ac:dyDescent="0.3">
      <c r="A3227" s="81"/>
      <c r="O3227" s="12"/>
      <c r="P3227" s="12"/>
      <c r="Q3227" s="12"/>
      <c r="R3227" s="12"/>
      <c r="S3227" s="12"/>
      <c r="U3227" s="3"/>
      <c r="V3227" s="3"/>
    </row>
    <row r="3228" spans="1:22" x14ac:dyDescent="0.3">
      <c r="A3228" s="81"/>
      <c r="O3228" s="12"/>
      <c r="P3228" s="12"/>
      <c r="Q3228" s="12"/>
      <c r="R3228" s="12"/>
      <c r="S3228" s="12"/>
      <c r="U3228" s="3"/>
      <c r="V3228" s="3"/>
    </row>
    <row r="3229" spans="1:22" x14ac:dyDescent="0.3">
      <c r="A3229" s="81"/>
      <c r="O3229" s="12"/>
      <c r="P3229" s="12"/>
      <c r="Q3229" s="12"/>
      <c r="R3229" s="12"/>
      <c r="S3229" s="12"/>
      <c r="U3229" s="3"/>
      <c r="V3229" s="3"/>
    </row>
    <row r="3230" spans="1:22" x14ac:dyDescent="0.3">
      <c r="A3230" s="81"/>
      <c r="O3230" s="12"/>
      <c r="P3230" s="12"/>
      <c r="Q3230" s="12"/>
      <c r="R3230" s="12"/>
      <c r="S3230" s="12"/>
      <c r="U3230" s="3"/>
      <c r="V3230" s="3"/>
    </row>
    <row r="3231" spans="1:22" x14ac:dyDescent="0.3">
      <c r="A3231" s="81"/>
      <c r="O3231" s="12"/>
      <c r="P3231" s="12"/>
      <c r="Q3231" s="12"/>
      <c r="R3231" s="12"/>
      <c r="S3231" s="12"/>
      <c r="U3231" s="3"/>
      <c r="V3231" s="3"/>
    </row>
    <row r="3232" spans="1:22" x14ac:dyDescent="0.3">
      <c r="A3232" s="81"/>
      <c r="O3232" s="12"/>
      <c r="P3232" s="12"/>
      <c r="Q3232" s="12"/>
      <c r="R3232" s="12"/>
      <c r="S3232" s="12"/>
      <c r="U3232" s="3"/>
      <c r="V3232" s="3"/>
    </row>
    <row r="3233" spans="1:22" x14ac:dyDescent="0.3">
      <c r="A3233" s="81"/>
      <c r="O3233" s="12"/>
      <c r="P3233" s="12"/>
      <c r="Q3233" s="12"/>
      <c r="R3233" s="12"/>
      <c r="S3233" s="12"/>
      <c r="U3233" s="3"/>
      <c r="V3233" s="3"/>
    </row>
    <row r="3234" spans="1:22" x14ac:dyDescent="0.3">
      <c r="A3234" s="81"/>
      <c r="O3234" s="12"/>
      <c r="P3234" s="12"/>
      <c r="Q3234" s="12"/>
      <c r="R3234" s="12"/>
      <c r="S3234" s="12"/>
      <c r="U3234" s="3"/>
      <c r="V3234" s="3"/>
    </row>
    <row r="3235" spans="1:22" x14ac:dyDescent="0.3">
      <c r="A3235" s="81"/>
      <c r="O3235" s="12"/>
      <c r="P3235" s="12"/>
      <c r="Q3235" s="12"/>
      <c r="R3235" s="12"/>
      <c r="S3235" s="12"/>
      <c r="U3235" s="3"/>
      <c r="V3235" s="3"/>
    </row>
    <row r="3236" spans="1:22" x14ac:dyDescent="0.3">
      <c r="A3236" s="81"/>
      <c r="O3236" s="12"/>
      <c r="P3236" s="12"/>
      <c r="Q3236" s="12"/>
      <c r="R3236" s="12"/>
      <c r="S3236" s="12"/>
      <c r="U3236" s="3"/>
      <c r="V3236" s="3"/>
    </row>
    <row r="3237" spans="1:22" x14ac:dyDescent="0.3">
      <c r="A3237" s="81"/>
      <c r="O3237" s="12"/>
      <c r="P3237" s="12"/>
      <c r="Q3237" s="12"/>
      <c r="R3237" s="12"/>
      <c r="S3237" s="12"/>
      <c r="U3237" s="3"/>
      <c r="V3237" s="3"/>
    </row>
    <row r="3238" spans="1:22" x14ac:dyDescent="0.3">
      <c r="A3238" s="81"/>
      <c r="O3238" s="12"/>
      <c r="P3238" s="12"/>
      <c r="Q3238" s="12"/>
      <c r="R3238" s="12"/>
      <c r="S3238" s="12"/>
      <c r="U3238" s="3"/>
      <c r="V3238" s="3"/>
    </row>
    <row r="3239" spans="1:22" x14ac:dyDescent="0.3">
      <c r="A3239" s="81"/>
      <c r="O3239" s="12"/>
      <c r="P3239" s="12"/>
      <c r="Q3239" s="12"/>
      <c r="R3239" s="12"/>
      <c r="S3239" s="12"/>
      <c r="U3239" s="3"/>
      <c r="V3239" s="3"/>
    </row>
    <row r="3240" spans="1:22" x14ac:dyDescent="0.3">
      <c r="A3240" s="81"/>
      <c r="O3240" s="12"/>
      <c r="P3240" s="12"/>
      <c r="Q3240" s="12"/>
      <c r="R3240" s="12"/>
      <c r="S3240" s="12"/>
      <c r="U3240" s="3"/>
      <c r="V3240" s="3"/>
    </row>
    <row r="3241" spans="1:22" x14ac:dyDescent="0.3">
      <c r="A3241" s="81"/>
      <c r="O3241" s="12"/>
      <c r="P3241" s="12"/>
      <c r="Q3241" s="12"/>
      <c r="R3241" s="12"/>
      <c r="S3241" s="12"/>
      <c r="U3241" s="3"/>
      <c r="V3241" s="3"/>
    </row>
    <row r="3242" spans="1:22" x14ac:dyDescent="0.3">
      <c r="A3242" s="81"/>
      <c r="O3242" s="12"/>
      <c r="P3242" s="12"/>
      <c r="Q3242" s="12"/>
      <c r="R3242" s="12"/>
      <c r="S3242" s="12"/>
      <c r="U3242" s="3"/>
      <c r="V3242" s="3"/>
    </row>
    <row r="3243" spans="1:22" x14ac:dyDescent="0.3">
      <c r="A3243" s="81"/>
      <c r="O3243" s="12"/>
      <c r="P3243" s="12"/>
      <c r="Q3243" s="12"/>
      <c r="R3243" s="12"/>
      <c r="S3243" s="12"/>
      <c r="U3243" s="3"/>
      <c r="V3243" s="3"/>
    </row>
    <row r="3244" spans="1:22" x14ac:dyDescent="0.3">
      <c r="A3244" s="81"/>
      <c r="O3244" s="12"/>
      <c r="P3244" s="12"/>
      <c r="Q3244" s="12"/>
      <c r="R3244" s="12"/>
      <c r="S3244" s="12"/>
      <c r="U3244" s="3"/>
      <c r="V3244" s="3"/>
    </row>
    <row r="3245" spans="1:22" x14ac:dyDescent="0.3">
      <c r="A3245" s="81"/>
      <c r="O3245" s="12"/>
      <c r="P3245" s="12"/>
      <c r="Q3245" s="12"/>
      <c r="R3245" s="12"/>
      <c r="S3245" s="12"/>
      <c r="U3245" s="3"/>
      <c r="V3245" s="3"/>
    </row>
    <row r="3246" spans="1:22" x14ac:dyDescent="0.3">
      <c r="A3246" s="81"/>
      <c r="O3246" s="12"/>
      <c r="P3246" s="12"/>
      <c r="Q3246" s="12"/>
      <c r="R3246" s="12"/>
      <c r="S3246" s="12"/>
      <c r="U3246" s="3"/>
      <c r="V3246" s="3"/>
    </row>
    <row r="3247" spans="1:22" x14ac:dyDescent="0.3">
      <c r="A3247" s="81"/>
      <c r="O3247" s="12"/>
      <c r="P3247" s="12"/>
      <c r="Q3247" s="12"/>
      <c r="R3247" s="12"/>
      <c r="S3247" s="12"/>
      <c r="U3247" s="3"/>
      <c r="V3247" s="3"/>
    </row>
    <row r="3248" spans="1:22" x14ac:dyDescent="0.3">
      <c r="A3248" s="81"/>
      <c r="O3248" s="12"/>
      <c r="P3248" s="12"/>
      <c r="Q3248" s="12"/>
      <c r="R3248" s="12"/>
      <c r="S3248" s="12"/>
      <c r="U3248" s="3"/>
      <c r="V3248" s="3"/>
    </row>
    <row r="3249" spans="1:22" x14ac:dyDescent="0.3">
      <c r="A3249" s="81"/>
      <c r="O3249" s="12"/>
      <c r="P3249" s="12"/>
      <c r="Q3249" s="12"/>
      <c r="R3249" s="12"/>
      <c r="S3249" s="12"/>
      <c r="U3249" s="3"/>
      <c r="V3249" s="3"/>
    </row>
    <row r="3250" spans="1:22" x14ac:dyDescent="0.3">
      <c r="A3250" s="81"/>
      <c r="O3250" s="12"/>
      <c r="P3250" s="12"/>
      <c r="Q3250" s="12"/>
      <c r="R3250" s="12"/>
      <c r="S3250" s="12"/>
      <c r="U3250" s="3"/>
      <c r="V3250" s="3"/>
    </row>
    <row r="3251" spans="1:22" x14ac:dyDescent="0.3">
      <c r="A3251" s="81"/>
      <c r="O3251" s="12"/>
      <c r="P3251" s="12"/>
      <c r="Q3251" s="12"/>
      <c r="R3251" s="12"/>
      <c r="S3251" s="12"/>
      <c r="U3251" s="3"/>
      <c r="V3251" s="3"/>
    </row>
    <row r="3252" spans="1:22" x14ac:dyDescent="0.3">
      <c r="A3252" s="81"/>
      <c r="O3252" s="12"/>
      <c r="P3252" s="12"/>
      <c r="Q3252" s="12"/>
      <c r="R3252" s="12"/>
      <c r="S3252" s="12"/>
      <c r="U3252" s="3"/>
      <c r="V3252" s="3"/>
    </row>
    <row r="3253" spans="1:22" x14ac:dyDescent="0.3">
      <c r="A3253" s="81"/>
      <c r="O3253" s="12"/>
      <c r="P3253" s="12"/>
      <c r="Q3253" s="12"/>
      <c r="R3253" s="12"/>
      <c r="S3253" s="12"/>
      <c r="U3253" s="3"/>
      <c r="V3253" s="3"/>
    </row>
    <row r="3254" spans="1:22" x14ac:dyDescent="0.3">
      <c r="A3254" s="81"/>
      <c r="O3254" s="12"/>
      <c r="P3254" s="12"/>
      <c r="Q3254" s="12"/>
      <c r="R3254" s="12"/>
      <c r="S3254" s="12"/>
      <c r="U3254" s="3"/>
      <c r="V3254" s="3"/>
    </row>
    <row r="3255" spans="1:22" x14ac:dyDescent="0.3">
      <c r="A3255" s="81"/>
      <c r="O3255" s="12"/>
      <c r="P3255" s="12"/>
      <c r="Q3255" s="12"/>
      <c r="R3255" s="12"/>
      <c r="S3255" s="12"/>
      <c r="U3255" s="3"/>
      <c r="V3255" s="3"/>
    </row>
    <row r="3256" spans="1:22" x14ac:dyDescent="0.3">
      <c r="A3256" s="81"/>
      <c r="O3256" s="12"/>
      <c r="P3256" s="12"/>
      <c r="Q3256" s="12"/>
      <c r="R3256" s="12"/>
      <c r="S3256" s="12"/>
      <c r="U3256" s="3"/>
      <c r="V3256" s="3"/>
    </row>
    <row r="3257" spans="1:22" x14ac:dyDescent="0.3">
      <c r="A3257" s="81"/>
      <c r="O3257" s="12"/>
      <c r="P3257" s="12"/>
      <c r="Q3257" s="12"/>
      <c r="R3257" s="12"/>
      <c r="S3257" s="12"/>
      <c r="U3257" s="3"/>
      <c r="V3257" s="3"/>
    </row>
    <row r="3258" spans="1:22" x14ac:dyDescent="0.3">
      <c r="A3258" s="81"/>
      <c r="O3258" s="12"/>
      <c r="P3258" s="12"/>
      <c r="Q3258" s="12"/>
      <c r="R3258" s="12"/>
      <c r="S3258" s="12"/>
      <c r="U3258" s="3"/>
      <c r="V3258" s="3"/>
    </row>
    <row r="3259" spans="1:22" x14ac:dyDescent="0.3">
      <c r="A3259" s="81"/>
      <c r="O3259" s="12"/>
      <c r="P3259" s="12"/>
      <c r="Q3259" s="12"/>
      <c r="R3259" s="12"/>
      <c r="S3259" s="12"/>
      <c r="U3259" s="3"/>
      <c r="V3259" s="3"/>
    </row>
    <row r="3260" spans="1:22" x14ac:dyDescent="0.3">
      <c r="A3260" s="81"/>
      <c r="O3260" s="12"/>
      <c r="P3260" s="12"/>
      <c r="Q3260" s="12"/>
      <c r="R3260" s="12"/>
      <c r="S3260" s="12"/>
      <c r="U3260" s="3"/>
      <c r="V3260" s="3"/>
    </row>
    <row r="3261" spans="1:22" x14ac:dyDescent="0.3">
      <c r="A3261" s="81"/>
      <c r="O3261" s="12"/>
      <c r="P3261" s="12"/>
      <c r="Q3261" s="12"/>
      <c r="R3261" s="12"/>
      <c r="S3261" s="12"/>
      <c r="U3261" s="3"/>
      <c r="V3261" s="3"/>
    </row>
    <row r="3262" spans="1:22" x14ac:dyDescent="0.3">
      <c r="A3262" s="81"/>
      <c r="O3262" s="12"/>
      <c r="P3262" s="12"/>
      <c r="Q3262" s="12"/>
      <c r="R3262" s="12"/>
      <c r="S3262" s="12"/>
      <c r="U3262" s="3"/>
      <c r="V3262" s="3"/>
    </row>
    <row r="3263" spans="1:22" x14ac:dyDescent="0.3">
      <c r="A3263" s="81"/>
      <c r="O3263" s="12"/>
      <c r="P3263" s="12"/>
      <c r="Q3263" s="12"/>
      <c r="R3263" s="12"/>
      <c r="S3263" s="12"/>
      <c r="U3263" s="3"/>
      <c r="V3263" s="3"/>
    </row>
    <row r="3264" spans="1:22" x14ac:dyDescent="0.3">
      <c r="A3264" s="81"/>
      <c r="O3264" s="12"/>
      <c r="P3264" s="12"/>
      <c r="Q3264" s="12"/>
      <c r="R3264" s="12"/>
      <c r="S3264" s="12"/>
      <c r="U3264" s="3"/>
      <c r="V3264" s="3"/>
    </row>
    <row r="3265" spans="1:22" x14ac:dyDescent="0.3">
      <c r="A3265" s="81"/>
      <c r="O3265" s="12"/>
      <c r="P3265" s="12"/>
      <c r="Q3265" s="12"/>
      <c r="R3265" s="12"/>
      <c r="S3265" s="12"/>
      <c r="U3265" s="3"/>
      <c r="V3265" s="3"/>
    </row>
    <row r="3266" spans="1:22" x14ac:dyDescent="0.3">
      <c r="A3266" s="81"/>
      <c r="O3266" s="12"/>
      <c r="P3266" s="12"/>
      <c r="Q3266" s="12"/>
      <c r="R3266" s="12"/>
      <c r="S3266" s="12"/>
      <c r="U3266" s="3"/>
      <c r="V3266" s="3"/>
    </row>
    <row r="3267" spans="1:22" x14ac:dyDescent="0.3">
      <c r="A3267" s="81"/>
      <c r="O3267" s="12"/>
      <c r="P3267" s="12"/>
      <c r="Q3267" s="12"/>
      <c r="R3267" s="12"/>
      <c r="S3267" s="12"/>
      <c r="U3267" s="3"/>
      <c r="V3267" s="3"/>
    </row>
    <row r="3268" spans="1:22" x14ac:dyDescent="0.3">
      <c r="A3268" s="81"/>
      <c r="O3268" s="12"/>
      <c r="P3268" s="12"/>
      <c r="Q3268" s="12"/>
      <c r="R3268" s="12"/>
      <c r="S3268" s="12"/>
      <c r="U3268" s="3"/>
      <c r="V3268" s="3"/>
    </row>
    <row r="3269" spans="1:22" x14ac:dyDescent="0.3">
      <c r="A3269" s="81"/>
      <c r="O3269" s="12"/>
      <c r="P3269" s="12"/>
      <c r="Q3269" s="12"/>
      <c r="R3269" s="12"/>
      <c r="S3269" s="12"/>
      <c r="U3269" s="3"/>
      <c r="V3269" s="3"/>
    </row>
    <row r="3270" spans="1:22" x14ac:dyDescent="0.3">
      <c r="A3270" s="81"/>
      <c r="O3270" s="12"/>
      <c r="P3270" s="12"/>
      <c r="Q3270" s="12"/>
      <c r="R3270" s="12"/>
      <c r="S3270" s="12"/>
      <c r="U3270" s="3"/>
      <c r="V3270" s="3"/>
    </row>
    <row r="3271" spans="1:22" x14ac:dyDescent="0.3">
      <c r="A3271" s="81"/>
      <c r="O3271" s="12"/>
      <c r="P3271" s="12"/>
      <c r="Q3271" s="12"/>
      <c r="R3271" s="12"/>
      <c r="S3271" s="12"/>
      <c r="U3271" s="3"/>
      <c r="V3271" s="3"/>
    </row>
    <row r="3272" spans="1:22" x14ac:dyDescent="0.3">
      <c r="A3272" s="81"/>
      <c r="O3272" s="12"/>
      <c r="P3272" s="12"/>
      <c r="Q3272" s="12"/>
      <c r="R3272" s="12"/>
      <c r="S3272" s="12"/>
      <c r="U3272" s="3"/>
      <c r="V3272" s="3"/>
    </row>
    <row r="3273" spans="1:22" x14ac:dyDescent="0.3">
      <c r="A3273" s="81"/>
      <c r="O3273" s="12"/>
      <c r="P3273" s="12"/>
      <c r="Q3273" s="12"/>
      <c r="R3273" s="12"/>
      <c r="S3273" s="12"/>
      <c r="U3273" s="3"/>
      <c r="V3273" s="3"/>
    </row>
    <row r="3274" spans="1:22" x14ac:dyDescent="0.3">
      <c r="A3274" s="81"/>
      <c r="O3274" s="12"/>
      <c r="P3274" s="12"/>
      <c r="Q3274" s="12"/>
      <c r="R3274" s="12"/>
      <c r="S3274" s="12"/>
      <c r="U3274" s="3"/>
      <c r="V3274" s="3"/>
    </row>
    <row r="3275" spans="1:22" x14ac:dyDescent="0.3">
      <c r="A3275" s="81"/>
      <c r="O3275" s="12"/>
      <c r="P3275" s="12"/>
      <c r="Q3275" s="12"/>
      <c r="R3275" s="12"/>
      <c r="S3275" s="12"/>
      <c r="U3275" s="3"/>
      <c r="V3275" s="3"/>
    </row>
    <row r="3276" spans="1:22" x14ac:dyDescent="0.3">
      <c r="A3276" s="81"/>
      <c r="O3276" s="12"/>
      <c r="P3276" s="12"/>
      <c r="Q3276" s="12"/>
      <c r="R3276" s="12"/>
      <c r="S3276" s="12"/>
      <c r="U3276" s="3"/>
      <c r="V3276" s="3"/>
    </row>
    <row r="3277" spans="1:22" x14ac:dyDescent="0.3">
      <c r="A3277" s="81"/>
      <c r="O3277" s="12"/>
      <c r="P3277" s="12"/>
      <c r="Q3277" s="12"/>
      <c r="R3277" s="12"/>
      <c r="S3277" s="12"/>
      <c r="U3277" s="3"/>
      <c r="V3277" s="3"/>
    </row>
    <row r="3278" spans="1:22" x14ac:dyDescent="0.3">
      <c r="A3278" s="81"/>
      <c r="O3278" s="12"/>
      <c r="P3278" s="12"/>
      <c r="Q3278" s="12"/>
      <c r="R3278" s="12"/>
      <c r="S3278" s="12"/>
      <c r="U3278" s="3"/>
      <c r="V3278" s="3"/>
    </row>
    <row r="3279" spans="1:22" x14ac:dyDescent="0.3">
      <c r="A3279" s="81"/>
      <c r="O3279" s="12"/>
      <c r="P3279" s="12"/>
      <c r="Q3279" s="12"/>
      <c r="R3279" s="12"/>
      <c r="S3279" s="12"/>
      <c r="U3279" s="3"/>
      <c r="V3279" s="3"/>
    </row>
    <row r="3280" spans="1:22" x14ac:dyDescent="0.3">
      <c r="A3280" s="81"/>
      <c r="O3280" s="12"/>
      <c r="P3280" s="12"/>
      <c r="Q3280" s="12"/>
      <c r="R3280" s="12"/>
      <c r="S3280" s="12"/>
      <c r="U3280" s="3"/>
      <c r="V3280" s="3"/>
    </row>
    <row r="3281" spans="1:22" x14ac:dyDescent="0.3">
      <c r="A3281" s="81"/>
      <c r="O3281" s="12"/>
      <c r="P3281" s="12"/>
      <c r="Q3281" s="12"/>
      <c r="R3281" s="12"/>
      <c r="S3281" s="12"/>
      <c r="U3281" s="3"/>
      <c r="V3281" s="3"/>
    </row>
    <row r="3282" spans="1:22" x14ac:dyDescent="0.3">
      <c r="A3282" s="81"/>
      <c r="O3282" s="12"/>
      <c r="P3282" s="12"/>
      <c r="Q3282" s="12"/>
      <c r="R3282" s="12"/>
      <c r="S3282" s="12"/>
      <c r="U3282" s="3"/>
      <c r="V3282" s="3"/>
    </row>
    <row r="3283" spans="1:22" x14ac:dyDescent="0.3">
      <c r="A3283" s="81"/>
      <c r="O3283" s="12"/>
      <c r="P3283" s="12"/>
      <c r="Q3283" s="12"/>
      <c r="R3283" s="12"/>
      <c r="S3283" s="12"/>
      <c r="U3283" s="3"/>
      <c r="V3283" s="3"/>
    </row>
    <row r="3284" spans="1:22" x14ac:dyDescent="0.3">
      <c r="A3284" s="81"/>
      <c r="O3284" s="12"/>
      <c r="P3284" s="12"/>
      <c r="Q3284" s="12"/>
      <c r="R3284" s="12"/>
      <c r="S3284" s="12"/>
      <c r="U3284" s="3"/>
      <c r="V3284" s="3"/>
    </row>
    <row r="3285" spans="1:22" x14ac:dyDescent="0.3">
      <c r="A3285" s="81"/>
      <c r="O3285" s="12"/>
      <c r="P3285" s="12"/>
      <c r="Q3285" s="12"/>
      <c r="R3285" s="12"/>
      <c r="S3285" s="12"/>
      <c r="U3285" s="3"/>
      <c r="V3285" s="3"/>
    </row>
    <row r="3286" spans="1:22" x14ac:dyDescent="0.3">
      <c r="A3286" s="81"/>
      <c r="O3286" s="12"/>
      <c r="P3286" s="12"/>
      <c r="Q3286" s="12"/>
      <c r="R3286" s="12"/>
      <c r="S3286" s="12"/>
      <c r="U3286" s="3"/>
      <c r="V3286" s="3"/>
    </row>
    <row r="3287" spans="1:22" x14ac:dyDescent="0.3">
      <c r="A3287" s="81"/>
      <c r="O3287" s="12"/>
      <c r="P3287" s="12"/>
      <c r="Q3287" s="12"/>
      <c r="R3287" s="12"/>
      <c r="S3287" s="12"/>
      <c r="U3287" s="3"/>
      <c r="V3287" s="3"/>
    </row>
    <row r="3288" spans="1:22" x14ac:dyDescent="0.3">
      <c r="A3288" s="81"/>
      <c r="O3288" s="12"/>
      <c r="P3288" s="12"/>
      <c r="Q3288" s="12"/>
      <c r="R3288" s="12"/>
      <c r="S3288" s="12"/>
      <c r="U3288" s="3"/>
      <c r="V3288" s="3"/>
    </row>
    <row r="3289" spans="1:22" x14ac:dyDescent="0.3">
      <c r="A3289" s="81"/>
      <c r="O3289" s="12"/>
      <c r="P3289" s="12"/>
      <c r="Q3289" s="12"/>
      <c r="R3289" s="12"/>
      <c r="S3289" s="12"/>
      <c r="U3289" s="3"/>
      <c r="V3289" s="3"/>
    </row>
    <row r="3290" spans="1:22" x14ac:dyDescent="0.3">
      <c r="A3290" s="81"/>
      <c r="O3290" s="12"/>
      <c r="P3290" s="12"/>
      <c r="Q3290" s="12"/>
      <c r="R3290" s="12"/>
      <c r="S3290" s="12"/>
      <c r="U3290" s="3"/>
      <c r="V3290" s="3"/>
    </row>
    <row r="3291" spans="1:22" x14ac:dyDescent="0.3">
      <c r="A3291" s="81"/>
      <c r="O3291" s="12"/>
      <c r="P3291" s="12"/>
      <c r="Q3291" s="12"/>
      <c r="R3291" s="12"/>
      <c r="S3291" s="12"/>
      <c r="U3291" s="3"/>
      <c r="V3291" s="3"/>
    </row>
    <row r="3292" spans="1:22" x14ac:dyDescent="0.3">
      <c r="A3292" s="81"/>
      <c r="O3292" s="12"/>
      <c r="P3292" s="12"/>
      <c r="Q3292" s="12"/>
      <c r="R3292" s="12"/>
      <c r="S3292" s="12"/>
      <c r="U3292" s="3"/>
      <c r="V3292" s="3"/>
    </row>
    <row r="3293" spans="1:22" x14ac:dyDescent="0.3">
      <c r="A3293" s="81"/>
      <c r="O3293" s="12"/>
      <c r="P3293" s="12"/>
      <c r="Q3293" s="12"/>
      <c r="R3293" s="12"/>
      <c r="S3293" s="12"/>
      <c r="U3293" s="3"/>
      <c r="V3293" s="3"/>
    </row>
    <row r="3294" spans="1:22" x14ac:dyDescent="0.3">
      <c r="A3294" s="81"/>
      <c r="O3294" s="12"/>
      <c r="P3294" s="12"/>
      <c r="Q3294" s="12"/>
      <c r="R3294" s="12"/>
      <c r="S3294" s="12"/>
      <c r="U3294" s="3"/>
      <c r="V3294" s="3"/>
    </row>
    <row r="3295" spans="1:22" x14ac:dyDescent="0.3">
      <c r="A3295" s="81"/>
      <c r="O3295" s="12"/>
      <c r="P3295" s="12"/>
      <c r="Q3295" s="12"/>
      <c r="R3295" s="12"/>
      <c r="S3295" s="12"/>
      <c r="U3295" s="3"/>
      <c r="V3295" s="3"/>
    </row>
    <row r="3296" spans="1:22" x14ac:dyDescent="0.3">
      <c r="A3296" s="81"/>
      <c r="O3296" s="12"/>
      <c r="P3296" s="12"/>
      <c r="Q3296" s="12"/>
      <c r="R3296" s="12"/>
      <c r="S3296" s="12"/>
      <c r="U3296" s="3"/>
      <c r="V3296" s="3"/>
    </row>
    <row r="3297" spans="1:22" x14ac:dyDescent="0.3">
      <c r="A3297" s="81"/>
      <c r="O3297" s="12"/>
      <c r="P3297" s="12"/>
      <c r="Q3297" s="12"/>
      <c r="R3297" s="12"/>
      <c r="S3297" s="12"/>
      <c r="U3297" s="3"/>
      <c r="V3297" s="3"/>
    </row>
    <row r="3298" spans="1:22" x14ac:dyDescent="0.3">
      <c r="A3298" s="81"/>
      <c r="O3298" s="12"/>
      <c r="P3298" s="12"/>
      <c r="Q3298" s="12"/>
      <c r="R3298" s="12"/>
      <c r="S3298" s="12"/>
      <c r="U3298" s="3"/>
      <c r="V3298" s="3"/>
    </row>
    <row r="3299" spans="1:22" x14ac:dyDescent="0.3">
      <c r="A3299" s="81"/>
      <c r="O3299" s="12"/>
      <c r="P3299" s="12"/>
      <c r="Q3299" s="12"/>
      <c r="R3299" s="12"/>
      <c r="S3299" s="12"/>
      <c r="U3299" s="3"/>
      <c r="V3299" s="3"/>
    </row>
    <row r="3300" spans="1:22" x14ac:dyDescent="0.3">
      <c r="A3300" s="81"/>
      <c r="O3300" s="12"/>
      <c r="P3300" s="12"/>
      <c r="Q3300" s="12"/>
      <c r="R3300" s="12"/>
      <c r="S3300" s="12"/>
      <c r="U3300" s="3"/>
      <c r="V3300" s="3"/>
    </row>
    <row r="3301" spans="1:22" x14ac:dyDescent="0.3">
      <c r="A3301" s="81"/>
      <c r="O3301" s="12"/>
      <c r="P3301" s="12"/>
      <c r="Q3301" s="12"/>
      <c r="R3301" s="12"/>
      <c r="S3301" s="12"/>
      <c r="U3301" s="3"/>
      <c r="V3301" s="3"/>
    </row>
    <row r="3302" spans="1:22" x14ac:dyDescent="0.3">
      <c r="A3302" s="81"/>
      <c r="O3302" s="12"/>
      <c r="P3302" s="12"/>
      <c r="Q3302" s="12"/>
      <c r="R3302" s="12"/>
      <c r="S3302" s="12"/>
      <c r="U3302" s="3"/>
      <c r="V3302" s="3"/>
    </row>
    <row r="3303" spans="1:22" x14ac:dyDescent="0.3">
      <c r="A3303" s="81"/>
      <c r="O3303" s="12"/>
      <c r="P3303" s="12"/>
      <c r="Q3303" s="12"/>
      <c r="R3303" s="12"/>
      <c r="S3303" s="12"/>
      <c r="U3303" s="3"/>
      <c r="V3303" s="3"/>
    </row>
    <row r="3304" spans="1:22" x14ac:dyDescent="0.3">
      <c r="A3304" s="81"/>
      <c r="O3304" s="12"/>
      <c r="P3304" s="12"/>
      <c r="Q3304" s="12"/>
      <c r="R3304" s="12"/>
      <c r="S3304" s="12"/>
      <c r="U3304" s="3"/>
      <c r="V3304" s="3"/>
    </row>
    <row r="3305" spans="1:22" x14ac:dyDescent="0.3">
      <c r="A3305" s="81"/>
      <c r="O3305" s="12"/>
      <c r="P3305" s="12"/>
      <c r="Q3305" s="12"/>
      <c r="R3305" s="12"/>
      <c r="S3305" s="12"/>
      <c r="U3305" s="3"/>
      <c r="V3305" s="3"/>
    </row>
    <row r="3306" spans="1:22" x14ac:dyDescent="0.3">
      <c r="A3306" s="81"/>
      <c r="O3306" s="12"/>
      <c r="P3306" s="12"/>
      <c r="Q3306" s="12"/>
      <c r="R3306" s="12"/>
      <c r="S3306" s="12"/>
      <c r="U3306" s="3"/>
      <c r="V3306" s="3"/>
    </row>
    <row r="3307" spans="1:22" x14ac:dyDescent="0.3">
      <c r="A3307" s="81"/>
      <c r="O3307" s="12"/>
      <c r="P3307" s="12"/>
      <c r="Q3307" s="12"/>
      <c r="R3307" s="12"/>
      <c r="S3307" s="12"/>
      <c r="U3307" s="3"/>
      <c r="V3307" s="3"/>
    </row>
    <row r="3308" spans="1:22" x14ac:dyDescent="0.3">
      <c r="A3308" s="81"/>
      <c r="O3308" s="12"/>
      <c r="P3308" s="12"/>
      <c r="Q3308" s="12"/>
      <c r="R3308" s="12"/>
      <c r="S3308" s="12"/>
      <c r="U3308" s="3"/>
      <c r="V3308" s="3"/>
    </row>
    <row r="3309" spans="1:22" x14ac:dyDescent="0.3">
      <c r="A3309" s="81"/>
      <c r="O3309" s="12"/>
      <c r="P3309" s="12"/>
      <c r="Q3309" s="12"/>
      <c r="R3309" s="12"/>
      <c r="S3309" s="12"/>
      <c r="U3309" s="3"/>
      <c r="V3309" s="3"/>
    </row>
    <row r="3310" spans="1:22" x14ac:dyDescent="0.3">
      <c r="A3310" s="81"/>
      <c r="O3310" s="12"/>
      <c r="P3310" s="12"/>
      <c r="Q3310" s="12"/>
      <c r="R3310" s="12"/>
      <c r="S3310" s="12"/>
      <c r="U3310" s="3"/>
      <c r="V3310" s="3"/>
    </row>
    <row r="3311" spans="1:22" x14ac:dyDescent="0.3">
      <c r="A3311" s="81"/>
      <c r="O3311" s="12"/>
      <c r="P3311" s="12"/>
      <c r="Q3311" s="12"/>
      <c r="R3311" s="12"/>
      <c r="S3311" s="12"/>
      <c r="U3311" s="3"/>
      <c r="V3311" s="3"/>
    </row>
    <row r="3312" spans="1:22" x14ac:dyDescent="0.3">
      <c r="A3312" s="81"/>
      <c r="O3312" s="12"/>
      <c r="P3312" s="12"/>
      <c r="Q3312" s="12"/>
      <c r="R3312" s="12"/>
      <c r="S3312" s="12"/>
      <c r="U3312" s="3"/>
      <c r="V3312" s="3"/>
    </row>
    <row r="3313" spans="1:22" x14ac:dyDescent="0.3">
      <c r="A3313" s="81"/>
      <c r="O3313" s="12"/>
      <c r="P3313" s="12"/>
      <c r="Q3313" s="12"/>
      <c r="R3313" s="12"/>
      <c r="S3313" s="12"/>
      <c r="U3313" s="3"/>
      <c r="V3313" s="3"/>
    </row>
    <row r="3314" spans="1:22" x14ac:dyDescent="0.3">
      <c r="A3314" s="81"/>
      <c r="O3314" s="12"/>
      <c r="P3314" s="12"/>
      <c r="Q3314" s="12"/>
      <c r="R3314" s="12"/>
      <c r="S3314" s="12"/>
      <c r="U3314" s="3"/>
      <c r="V3314" s="3"/>
    </row>
    <row r="3315" spans="1:22" x14ac:dyDescent="0.3">
      <c r="A3315" s="81"/>
      <c r="O3315" s="12"/>
      <c r="P3315" s="12"/>
      <c r="Q3315" s="12"/>
      <c r="R3315" s="12"/>
      <c r="S3315" s="12"/>
      <c r="U3315" s="3"/>
      <c r="V3315" s="3"/>
    </row>
    <row r="3316" spans="1:22" x14ac:dyDescent="0.3">
      <c r="A3316" s="81"/>
      <c r="O3316" s="12"/>
      <c r="P3316" s="12"/>
      <c r="Q3316" s="12"/>
      <c r="R3316" s="12"/>
      <c r="S3316" s="12"/>
      <c r="U3316" s="3"/>
      <c r="V3316" s="3"/>
    </row>
    <row r="3317" spans="1:22" x14ac:dyDescent="0.3">
      <c r="A3317" s="81"/>
      <c r="O3317" s="12"/>
      <c r="P3317" s="12"/>
      <c r="Q3317" s="12"/>
      <c r="R3317" s="12"/>
      <c r="S3317" s="12"/>
      <c r="U3317" s="3"/>
      <c r="V3317" s="3"/>
    </row>
    <row r="3318" spans="1:22" x14ac:dyDescent="0.3">
      <c r="A3318" s="81"/>
      <c r="O3318" s="12"/>
      <c r="P3318" s="12"/>
      <c r="Q3318" s="12"/>
      <c r="R3318" s="12"/>
      <c r="S3318" s="12"/>
      <c r="U3318" s="3"/>
      <c r="V3318" s="3"/>
    </row>
    <row r="3319" spans="1:22" x14ac:dyDescent="0.3">
      <c r="A3319" s="81"/>
      <c r="O3319" s="12"/>
      <c r="P3319" s="12"/>
      <c r="Q3319" s="12"/>
      <c r="R3319" s="12"/>
      <c r="S3319" s="12"/>
      <c r="U3319" s="3"/>
      <c r="V3319" s="3"/>
    </row>
    <row r="3320" spans="1:22" x14ac:dyDescent="0.3">
      <c r="A3320" s="81"/>
      <c r="O3320" s="12"/>
      <c r="P3320" s="12"/>
      <c r="Q3320" s="12"/>
      <c r="R3320" s="12"/>
      <c r="S3320" s="12"/>
      <c r="U3320" s="3"/>
      <c r="V3320" s="3"/>
    </row>
    <row r="3321" spans="1:22" x14ac:dyDescent="0.3">
      <c r="A3321" s="81"/>
      <c r="O3321" s="12"/>
      <c r="P3321" s="12"/>
      <c r="Q3321" s="12"/>
      <c r="R3321" s="12"/>
      <c r="S3321" s="12"/>
      <c r="U3321" s="3"/>
      <c r="V3321" s="3"/>
    </row>
    <row r="3322" spans="1:22" x14ac:dyDescent="0.3">
      <c r="A3322" s="81"/>
      <c r="O3322" s="12"/>
      <c r="P3322" s="12"/>
      <c r="Q3322" s="12"/>
      <c r="R3322" s="12"/>
      <c r="S3322" s="12"/>
      <c r="U3322" s="3"/>
      <c r="V3322" s="3"/>
    </row>
    <row r="3323" spans="1:22" x14ac:dyDescent="0.3">
      <c r="A3323" s="81"/>
      <c r="O3323" s="12"/>
      <c r="P3323" s="12"/>
      <c r="Q3323" s="12"/>
      <c r="R3323" s="12"/>
      <c r="S3323" s="12"/>
      <c r="U3323" s="3"/>
      <c r="V3323" s="3"/>
    </row>
    <row r="3324" spans="1:22" x14ac:dyDescent="0.3">
      <c r="A3324" s="81"/>
      <c r="O3324" s="12"/>
      <c r="P3324" s="12"/>
      <c r="Q3324" s="12"/>
      <c r="R3324" s="12"/>
      <c r="S3324" s="12"/>
      <c r="U3324" s="3"/>
      <c r="V3324" s="3"/>
    </row>
    <row r="3325" spans="1:22" x14ac:dyDescent="0.3">
      <c r="A3325" s="81"/>
      <c r="O3325" s="12"/>
      <c r="P3325" s="12"/>
      <c r="Q3325" s="12"/>
      <c r="R3325" s="12"/>
      <c r="S3325" s="12"/>
      <c r="U3325" s="3"/>
      <c r="V3325" s="3"/>
    </row>
    <row r="3326" spans="1:22" x14ac:dyDescent="0.3">
      <c r="A3326" s="81"/>
      <c r="O3326" s="12"/>
      <c r="P3326" s="12"/>
      <c r="Q3326" s="12"/>
      <c r="R3326" s="12"/>
      <c r="S3326" s="12"/>
      <c r="U3326" s="3"/>
      <c r="V3326" s="3"/>
    </row>
    <row r="3327" spans="1:22" x14ac:dyDescent="0.3">
      <c r="A3327" s="81"/>
      <c r="O3327" s="12"/>
      <c r="P3327" s="12"/>
      <c r="Q3327" s="12"/>
      <c r="R3327" s="12"/>
      <c r="S3327" s="12"/>
      <c r="U3327" s="3"/>
      <c r="V3327" s="3"/>
    </row>
    <row r="3328" spans="1:22" x14ac:dyDescent="0.3">
      <c r="A3328" s="81"/>
      <c r="O3328" s="12"/>
      <c r="P3328" s="12"/>
      <c r="Q3328" s="12"/>
      <c r="R3328" s="12"/>
      <c r="S3328" s="12"/>
      <c r="U3328" s="3"/>
      <c r="V3328" s="3"/>
    </row>
    <row r="3329" spans="1:22" x14ac:dyDescent="0.3">
      <c r="A3329" s="81"/>
      <c r="O3329" s="12"/>
      <c r="P3329" s="12"/>
      <c r="Q3329" s="12"/>
      <c r="R3329" s="12"/>
      <c r="S3329" s="12"/>
      <c r="U3329" s="3"/>
      <c r="V3329" s="3"/>
    </row>
    <row r="3330" spans="1:22" x14ac:dyDescent="0.3">
      <c r="A3330" s="81"/>
      <c r="O3330" s="12"/>
      <c r="P3330" s="12"/>
      <c r="Q3330" s="12"/>
      <c r="R3330" s="12"/>
      <c r="S3330" s="12"/>
      <c r="U3330" s="3"/>
      <c r="V3330" s="3"/>
    </row>
    <row r="3331" spans="1:22" x14ac:dyDescent="0.3">
      <c r="A3331" s="81"/>
      <c r="O3331" s="12"/>
      <c r="P3331" s="12"/>
      <c r="Q3331" s="12"/>
      <c r="R3331" s="12"/>
      <c r="S3331" s="12"/>
      <c r="U3331" s="3"/>
      <c r="V3331" s="3"/>
    </row>
    <row r="3332" spans="1:22" x14ac:dyDescent="0.3">
      <c r="A3332" s="81"/>
      <c r="O3332" s="12"/>
      <c r="P3332" s="12"/>
      <c r="Q3332" s="12"/>
      <c r="R3332" s="12"/>
      <c r="S3332" s="12"/>
      <c r="U3332" s="3"/>
      <c r="V3332" s="3"/>
    </row>
    <row r="3333" spans="1:22" x14ac:dyDescent="0.3">
      <c r="A3333" s="81"/>
      <c r="O3333" s="12"/>
      <c r="P3333" s="12"/>
      <c r="Q3333" s="12"/>
      <c r="R3333" s="12"/>
      <c r="S3333" s="12"/>
      <c r="U3333" s="3"/>
      <c r="V3333" s="3"/>
    </row>
    <row r="3334" spans="1:22" x14ac:dyDescent="0.3">
      <c r="A3334" s="81"/>
      <c r="O3334" s="12"/>
      <c r="P3334" s="12"/>
      <c r="Q3334" s="12"/>
      <c r="R3334" s="12"/>
      <c r="S3334" s="12"/>
      <c r="U3334" s="3"/>
      <c r="V3334" s="3"/>
    </row>
    <row r="3335" spans="1:22" x14ac:dyDescent="0.3">
      <c r="A3335" s="81"/>
      <c r="O3335" s="12"/>
      <c r="P3335" s="12"/>
      <c r="Q3335" s="12"/>
      <c r="R3335" s="12"/>
      <c r="S3335" s="12"/>
      <c r="U3335" s="3"/>
      <c r="V3335" s="3"/>
    </row>
    <row r="3336" spans="1:22" x14ac:dyDescent="0.3">
      <c r="A3336" s="81"/>
      <c r="O3336" s="12"/>
      <c r="P3336" s="12"/>
      <c r="Q3336" s="12"/>
      <c r="R3336" s="12"/>
      <c r="S3336" s="12"/>
      <c r="U3336" s="3"/>
      <c r="V3336" s="3"/>
    </row>
    <row r="3337" spans="1:22" x14ac:dyDescent="0.3">
      <c r="A3337" s="81"/>
      <c r="O3337" s="12"/>
      <c r="P3337" s="12"/>
      <c r="Q3337" s="12"/>
      <c r="R3337" s="12"/>
      <c r="S3337" s="12"/>
      <c r="U3337" s="3"/>
      <c r="V3337" s="3"/>
    </row>
    <row r="3338" spans="1:22" x14ac:dyDescent="0.3">
      <c r="A3338" s="81"/>
      <c r="O3338" s="12"/>
      <c r="P3338" s="12"/>
      <c r="Q3338" s="12"/>
      <c r="R3338" s="12"/>
      <c r="S3338" s="12"/>
      <c r="U3338" s="3"/>
      <c r="V3338" s="3"/>
    </row>
    <row r="3339" spans="1:22" x14ac:dyDescent="0.3">
      <c r="A3339" s="81"/>
      <c r="O3339" s="12"/>
      <c r="P3339" s="12"/>
      <c r="Q3339" s="12"/>
      <c r="R3339" s="12"/>
      <c r="S3339" s="12"/>
      <c r="U3339" s="3"/>
      <c r="V3339" s="3"/>
    </row>
    <row r="3340" spans="1:22" x14ac:dyDescent="0.3">
      <c r="A3340" s="81"/>
      <c r="O3340" s="12"/>
      <c r="P3340" s="12"/>
      <c r="Q3340" s="12"/>
      <c r="R3340" s="12"/>
      <c r="S3340" s="12"/>
      <c r="U3340" s="3"/>
      <c r="V3340" s="3"/>
    </row>
    <row r="3341" spans="1:22" x14ac:dyDescent="0.3">
      <c r="A3341" s="81"/>
      <c r="O3341" s="12"/>
      <c r="P3341" s="12"/>
      <c r="Q3341" s="12"/>
      <c r="R3341" s="12"/>
      <c r="S3341" s="12"/>
      <c r="U3341" s="3"/>
      <c r="V3341" s="3"/>
    </row>
    <row r="3342" spans="1:22" x14ac:dyDescent="0.3">
      <c r="A3342" s="81"/>
      <c r="O3342" s="12"/>
      <c r="P3342" s="12"/>
      <c r="Q3342" s="12"/>
      <c r="R3342" s="12"/>
      <c r="S3342" s="12"/>
      <c r="U3342" s="3"/>
      <c r="V3342" s="3"/>
    </row>
    <row r="3343" spans="1:22" x14ac:dyDescent="0.3">
      <c r="A3343" s="81"/>
      <c r="O3343" s="12"/>
      <c r="P3343" s="12"/>
      <c r="Q3343" s="12"/>
      <c r="R3343" s="12"/>
      <c r="S3343" s="12"/>
      <c r="U3343" s="3"/>
      <c r="V3343" s="3"/>
    </row>
    <row r="3344" spans="1:22" x14ac:dyDescent="0.3">
      <c r="A3344" s="81"/>
      <c r="O3344" s="12"/>
      <c r="P3344" s="12"/>
      <c r="Q3344" s="12"/>
      <c r="R3344" s="12"/>
      <c r="S3344" s="12"/>
      <c r="U3344" s="3"/>
      <c r="V3344" s="3"/>
    </row>
    <row r="3345" spans="1:22" x14ac:dyDescent="0.3">
      <c r="A3345" s="81"/>
      <c r="O3345" s="12"/>
      <c r="P3345" s="12"/>
      <c r="Q3345" s="12"/>
      <c r="R3345" s="12"/>
      <c r="S3345" s="12"/>
      <c r="U3345" s="3"/>
      <c r="V3345" s="3"/>
    </row>
    <row r="3346" spans="1:22" x14ac:dyDescent="0.3">
      <c r="A3346" s="81"/>
      <c r="O3346" s="12"/>
      <c r="P3346" s="12"/>
      <c r="Q3346" s="12"/>
      <c r="R3346" s="12"/>
      <c r="S3346" s="12"/>
      <c r="U3346" s="3"/>
      <c r="V3346" s="3"/>
    </row>
    <row r="3347" spans="1:22" x14ac:dyDescent="0.3">
      <c r="A3347" s="81"/>
      <c r="O3347" s="12"/>
      <c r="P3347" s="12"/>
      <c r="Q3347" s="12"/>
      <c r="R3347" s="12"/>
      <c r="S3347" s="12"/>
      <c r="U3347" s="3"/>
      <c r="V3347" s="3"/>
    </row>
    <row r="3348" spans="1:22" x14ac:dyDescent="0.3">
      <c r="A3348" s="81"/>
      <c r="O3348" s="12"/>
      <c r="P3348" s="12"/>
      <c r="Q3348" s="12"/>
      <c r="R3348" s="12"/>
      <c r="S3348" s="12"/>
      <c r="U3348" s="3"/>
      <c r="V3348" s="3"/>
    </row>
    <row r="3349" spans="1:22" x14ac:dyDescent="0.3">
      <c r="A3349" s="81"/>
      <c r="O3349" s="12"/>
      <c r="P3349" s="12"/>
      <c r="Q3349" s="12"/>
      <c r="R3349" s="12"/>
      <c r="S3349" s="12"/>
      <c r="U3349" s="3"/>
      <c r="V3349" s="3"/>
    </row>
    <row r="3350" spans="1:22" x14ac:dyDescent="0.3">
      <c r="A3350" s="81"/>
      <c r="O3350" s="12"/>
      <c r="P3350" s="12"/>
      <c r="Q3350" s="12"/>
      <c r="R3350" s="12"/>
      <c r="S3350" s="12"/>
      <c r="U3350" s="3"/>
      <c r="V3350" s="3"/>
    </row>
    <row r="3351" spans="1:22" x14ac:dyDescent="0.3">
      <c r="A3351" s="81"/>
      <c r="O3351" s="12"/>
      <c r="P3351" s="12"/>
      <c r="Q3351" s="12"/>
      <c r="R3351" s="12"/>
      <c r="S3351" s="12"/>
      <c r="U3351" s="3"/>
      <c r="V3351" s="3"/>
    </row>
    <row r="3352" spans="1:22" x14ac:dyDescent="0.3">
      <c r="A3352" s="81"/>
      <c r="O3352" s="12"/>
      <c r="P3352" s="12"/>
      <c r="Q3352" s="12"/>
      <c r="R3352" s="12"/>
      <c r="S3352" s="12"/>
      <c r="U3352" s="3"/>
      <c r="V3352" s="3"/>
    </row>
    <row r="3353" spans="1:22" x14ac:dyDescent="0.3">
      <c r="A3353" s="81"/>
      <c r="O3353" s="12"/>
      <c r="P3353" s="12"/>
      <c r="Q3353" s="12"/>
      <c r="R3353" s="12"/>
      <c r="S3353" s="12"/>
      <c r="U3353" s="3"/>
      <c r="V3353" s="3"/>
    </row>
    <row r="3354" spans="1:22" x14ac:dyDescent="0.3">
      <c r="A3354" s="81"/>
      <c r="O3354" s="12"/>
      <c r="P3354" s="12"/>
      <c r="Q3354" s="12"/>
      <c r="R3354" s="12"/>
      <c r="S3354" s="12"/>
      <c r="U3354" s="3"/>
      <c r="V3354" s="3"/>
    </row>
    <row r="3355" spans="1:22" x14ac:dyDescent="0.3">
      <c r="A3355" s="81"/>
      <c r="O3355" s="12"/>
      <c r="P3355" s="12"/>
      <c r="Q3355" s="12"/>
      <c r="R3355" s="12"/>
      <c r="S3355" s="12"/>
      <c r="U3355" s="3"/>
      <c r="V3355" s="3"/>
    </row>
    <row r="3356" spans="1:22" x14ac:dyDescent="0.3">
      <c r="A3356" s="81"/>
      <c r="O3356" s="12"/>
      <c r="P3356" s="12"/>
      <c r="Q3356" s="12"/>
      <c r="R3356" s="12"/>
      <c r="S3356" s="12"/>
      <c r="U3356" s="3"/>
      <c r="V3356" s="3"/>
    </row>
    <row r="3357" spans="1:22" x14ac:dyDescent="0.3">
      <c r="A3357" s="81"/>
      <c r="O3357" s="12"/>
      <c r="P3357" s="12"/>
      <c r="Q3357" s="12"/>
      <c r="R3357" s="12"/>
      <c r="S3357" s="12"/>
      <c r="U3357" s="3"/>
      <c r="V3357" s="3"/>
    </row>
    <row r="3358" spans="1:22" x14ac:dyDescent="0.3">
      <c r="A3358" s="81"/>
      <c r="O3358" s="12"/>
      <c r="P3358" s="12"/>
      <c r="Q3358" s="12"/>
      <c r="R3358" s="12"/>
      <c r="S3358" s="12"/>
      <c r="U3358" s="3"/>
      <c r="V3358" s="3"/>
    </row>
    <row r="3359" spans="1:22" x14ac:dyDescent="0.3">
      <c r="A3359" s="81"/>
      <c r="O3359" s="12"/>
      <c r="P3359" s="12"/>
      <c r="Q3359" s="12"/>
      <c r="R3359" s="12"/>
      <c r="S3359" s="12"/>
      <c r="U3359" s="3"/>
      <c r="V3359" s="3"/>
    </row>
    <row r="3360" spans="1:22" x14ac:dyDescent="0.3">
      <c r="A3360" s="81"/>
      <c r="O3360" s="12"/>
      <c r="P3360" s="12"/>
      <c r="Q3360" s="12"/>
      <c r="R3360" s="12"/>
      <c r="S3360" s="12"/>
      <c r="U3360" s="3"/>
      <c r="V3360" s="3"/>
    </row>
    <row r="3361" spans="1:22" x14ac:dyDescent="0.3">
      <c r="A3361" s="81"/>
      <c r="O3361" s="12"/>
      <c r="P3361" s="12"/>
      <c r="Q3361" s="12"/>
      <c r="R3361" s="12"/>
      <c r="S3361" s="12"/>
      <c r="U3361" s="3"/>
      <c r="V3361" s="3"/>
    </row>
    <row r="3362" spans="1:22" x14ac:dyDescent="0.3">
      <c r="A3362" s="81"/>
      <c r="O3362" s="12"/>
      <c r="P3362" s="12"/>
      <c r="Q3362" s="12"/>
      <c r="R3362" s="12"/>
      <c r="S3362" s="12"/>
      <c r="U3362" s="3"/>
      <c r="V3362" s="3"/>
    </row>
    <row r="3363" spans="1:22" x14ac:dyDescent="0.3">
      <c r="A3363" s="81"/>
      <c r="O3363" s="12"/>
      <c r="P3363" s="12"/>
      <c r="Q3363" s="12"/>
      <c r="R3363" s="12"/>
      <c r="S3363" s="12"/>
      <c r="U3363" s="3"/>
      <c r="V3363" s="3"/>
    </row>
    <row r="3364" spans="1:22" x14ac:dyDescent="0.3">
      <c r="A3364" s="81"/>
      <c r="O3364" s="12"/>
      <c r="P3364" s="12"/>
      <c r="Q3364" s="12"/>
      <c r="R3364" s="12"/>
      <c r="S3364" s="12"/>
      <c r="U3364" s="3"/>
      <c r="V3364" s="3"/>
    </row>
    <row r="3365" spans="1:22" x14ac:dyDescent="0.3">
      <c r="A3365" s="81"/>
      <c r="O3365" s="12"/>
      <c r="P3365" s="12"/>
      <c r="Q3365" s="12"/>
      <c r="R3365" s="12"/>
      <c r="S3365" s="12"/>
      <c r="U3365" s="3"/>
      <c r="V3365" s="3"/>
    </row>
    <row r="3366" spans="1:22" x14ac:dyDescent="0.3">
      <c r="A3366" s="81"/>
      <c r="O3366" s="12"/>
      <c r="P3366" s="12"/>
      <c r="Q3366" s="12"/>
      <c r="R3366" s="12"/>
      <c r="S3366" s="12"/>
      <c r="U3366" s="3"/>
      <c r="V3366" s="3"/>
    </row>
    <row r="3367" spans="1:22" x14ac:dyDescent="0.3">
      <c r="A3367" s="81"/>
      <c r="O3367" s="12"/>
      <c r="P3367" s="12"/>
      <c r="Q3367" s="12"/>
      <c r="R3367" s="12"/>
      <c r="S3367" s="12"/>
      <c r="U3367" s="3"/>
      <c r="V3367" s="3"/>
    </row>
    <row r="3368" spans="1:22" x14ac:dyDescent="0.3">
      <c r="A3368" s="81"/>
      <c r="O3368" s="12"/>
      <c r="P3368" s="12"/>
      <c r="Q3368" s="12"/>
      <c r="R3368" s="12"/>
      <c r="S3368" s="12"/>
      <c r="U3368" s="3"/>
      <c r="V3368" s="3"/>
    </row>
    <row r="3369" spans="1:22" x14ac:dyDescent="0.3">
      <c r="A3369" s="81"/>
      <c r="O3369" s="12"/>
      <c r="P3369" s="12"/>
      <c r="Q3369" s="12"/>
      <c r="R3369" s="12"/>
      <c r="S3369" s="12"/>
      <c r="U3369" s="3"/>
      <c r="V3369" s="3"/>
    </row>
    <row r="3370" spans="1:22" x14ac:dyDescent="0.3">
      <c r="A3370" s="81"/>
      <c r="O3370" s="12"/>
      <c r="P3370" s="12"/>
      <c r="Q3370" s="12"/>
      <c r="R3370" s="12"/>
      <c r="S3370" s="12"/>
      <c r="U3370" s="3"/>
      <c r="V3370" s="3"/>
    </row>
    <row r="3371" spans="1:22" x14ac:dyDescent="0.3">
      <c r="A3371" s="81"/>
      <c r="O3371" s="12"/>
      <c r="P3371" s="12"/>
      <c r="Q3371" s="12"/>
      <c r="R3371" s="12"/>
      <c r="S3371" s="12"/>
      <c r="U3371" s="3"/>
      <c r="V3371" s="3"/>
    </row>
    <row r="3372" spans="1:22" x14ac:dyDescent="0.3">
      <c r="A3372" s="81"/>
      <c r="O3372" s="12"/>
      <c r="P3372" s="12"/>
      <c r="Q3372" s="12"/>
      <c r="R3372" s="12"/>
      <c r="S3372" s="12"/>
      <c r="U3372" s="3"/>
      <c r="V3372" s="3"/>
    </row>
    <row r="3373" spans="1:22" x14ac:dyDescent="0.3">
      <c r="A3373" s="81"/>
      <c r="O3373" s="12"/>
      <c r="P3373" s="12"/>
      <c r="Q3373" s="12"/>
      <c r="R3373" s="12"/>
      <c r="S3373" s="12"/>
      <c r="U3373" s="3"/>
      <c r="V3373" s="3"/>
    </row>
    <row r="3374" spans="1:22" x14ac:dyDescent="0.3">
      <c r="A3374" s="81"/>
      <c r="O3374" s="12"/>
      <c r="P3374" s="12"/>
      <c r="Q3374" s="12"/>
      <c r="R3374" s="12"/>
      <c r="S3374" s="12"/>
      <c r="U3374" s="3"/>
      <c r="V3374" s="3"/>
    </row>
    <row r="3375" spans="1:22" x14ac:dyDescent="0.3">
      <c r="A3375" s="81"/>
      <c r="O3375" s="12"/>
      <c r="P3375" s="12"/>
      <c r="Q3375" s="12"/>
      <c r="R3375" s="12"/>
      <c r="S3375" s="12"/>
      <c r="U3375" s="3"/>
      <c r="V3375" s="3"/>
    </row>
    <row r="3376" spans="1:22" x14ac:dyDescent="0.3">
      <c r="A3376" s="81"/>
      <c r="O3376" s="12"/>
      <c r="P3376" s="12"/>
      <c r="Q3376" s="12"/>
      <c r="R3376" s="12"/>
      <c r="S3376" s="12"/>
      <c r="U3376" s="3"/>
      <c r="V3376" s="3"/>
    </row>
    <row r="3377" spans="1:22" x14ac:dyDescent="0.3">
      <c r="A3377" s="81"/>
      <c r="O3377" s="12"/>
      <c r="P3377" s="12"/>
      <c r="Q3377" s="12"/>
      <c r="R3377" s="12"/>
      <c r="S3377" s="12"/>
      <c r="U3377" s="3"/>
      <c r="V3377" s="3"/>
    </row>
    <row r="3378" spans="1:22" x14ac:dyDescent="0.3">
      <c r="A3378" s="81"/>
      <c r="O3378" s="12"/>
      <c r="P3378" s="12"/>
      <c r="Q3378" s="12"/>
      <c r="R3378" s="12"/>
      <c r="S3378" s="12"/>
      <c r="U3378" s="3"/>
      <c r="V3378" s="3"/>
    </row>
    <row r="3379" spans="1:22" x14ac:dyDescent="0.3">
      <c r="A3379" s="81"/>
      <c r="O3379" s="12"/>
      <c r="P3379" s="12"/>
      <c r="Q3379" s="12"/>
      <c r="R3379" s="12"/>
      <c r="S3379" s="12"/>
      <c r="U3379" s="3"/>
      <c r="V3379" s="3"/>
    </row>
    <row r="3380" spans="1:22" x14ac:dyDescent="0.3">
      <c r="A3380" s="81"/>
      <c r="O3380" s="12"/>
      <c r="P3380" s="12"/>
      <c r="Q3380" s="12"/>
      <c r="R3380" s="12"/>
      <c r="S3380" s="12"/>
      <c r="U3380" s="3"/>
      <c r="V3380" s="3"/>
    </row>
    <row r="3381" spans="1:22" x14ac:dyDescent="0.3">
      <c r="A3381" s="81"/>
      <c r="O3381" s="12"/>
      <c r="P3381" s="12"/>
      <c r="Q3381" s="12"/>
      <c r="R3381" s="12"/>
      <c r="S3381" s="12"/>
      <c r="U3381" s="3"/>
      <c r="V3381" s="3"/>
    </row>
    <row r="3382" spans="1:22" x14ac:dyDescent="0.3">
      <c r="A3382" s="81"/>
      <c r="O3382" s="12"/>
      <c r="P3382" s="12"/>
      <c r="Q3382" s="12"/>
      <c r="R3382" s="12"/>
      <c r="S3382" s="12"/>
      <c r="U3382" s="3"/>
      <c r="V3382" s="3"/>
    </row>
    <row r="3383" spans="1:22" x14ac:dyDescent="0.3">
      <c r="A3383" s="81"/>
      <c r="O3383" s="12"/>
      <c r="P3383" s="12"/>
      <c r="Q3383" s="12"/>
      <c r="R3383" s="12"/>
      <c r="S3383" s="12"/>
      <c r="U3383" s="3"/>
      <c r="V3383" s="3"/>
    </row>
    <row r="3384" spans="1:22" x14ac:dyDescent="0.3">
      <c r="A3384" s="81"/>
      <c r="O3384" s="12"/>
      <c r="P3384" s="12"/>
      <c r="Q3384" s="12"/>
      <c r="R3384" s="12"/>
      <c r="S3384" s="12"/>
      <c r="U3384" s="3"/>
      <c r="V3384" s="3"/>
    </row>
    <row r="3385" spans="1:22" x14ac:dyDescent="0.3">
      <c r="A3385" s="81"/>
      <c r="O3385" s="12"/>
      <c r="P3385" s="12"/>
      <c r="Q3385" s="12"/>
      <c r="R3385" s="12"/>
      <c r="S3385" s="12"/>
      <c r="U3385" s="3"/>
      <c r="V3385" s="3"/>
    </row>
    <row r="3386" spans="1:22" x14ac:dyDescent="0.3">
      <c r="A3386" s="81"/>
      <c r="O3386" s="12"/>
      <c r="P3386" s="12"/>
      <c r="Q3386" s="12"/>
      <c r="R3386" s="12"/>
      <c r="S3386" s="12"/>
      <c r="U3386" s="3"/>
      <c r="V3386" s="3"/>
    </row>
    <row r="3387" spans="1:22" x14ac:dyDescent="0.3">
      <c r="A3387" s="81"/>
      <c r="O3387" s="12"/>
      <c r="P3387" s="12"/>
      <c r="Q3387" s="12"/>
      <c r="R3387" s="12"/>
      <c r="S3387" s="12"/>
      <c r="U3387" s="3"/>
      <c r="V3387" s="3"/>
    </row>
    <row r="3388" spans="1:22" x14ac:dyDescent="0.3">
      <c r="A3388" s="81"/>
      <c r="O3388" s="12"/>
      <c r="P3388" s="12"/>
      <c r="Q3388" s="12"/>
      <c r="R3388" s="12"/>
      <c r="S3388" s="12"/>
      <c r="U3388" s="3"/>
      <c r="V3388" s="3"/>
    </row>
    <row r="3389" spans="1:22" x14ac:dyDescent="0.3">
      <c r="A3389" s="81"/>
      <c r="O3389" s="12"/>
      <c r="P3389" s="12"/>
      <c r="Q3389" s="12"/>
      <c r="R3389" s="12"/>
      <c r="S3389" s="12"/>
      <c r="U3389" s="3"/>
      <c r="V3389" s="3"/>
    </row>
    <row r="3390" spans="1:22" x14ac:dyDescent="0.3">
      <c r="A3390" s="81"/>
      <c r="O3390" s="12"/>
      <c r="P3390" s="12"/>
      <c r="Q3390" s="12"/>
      <c r="R3390" s="12"/>
      <c r="S3390" s="12"/>
      <c r="U3390" s="3"/>
      <c r="V3390" s="3"/>
    </row>
    <row r="3391" spans="1:22" x14ac:dyDescent="0.3">
      <c r="A3391" s="81"/>
      <c r="O3391" s="12"/>
      <c r="P3391" s="12"/>
      <c r="Q3391" s="12"/>
      <c r="R3391" s="12"/>
      <c r="S3391" s="12"/>
      <c r="U3391" s="3"/>
      <c r="V3391" s="3"/>
    </row>
    <row r="3392" spans="1:22" x14ac:dyDescent="0.3">
      <c r="A3392" s="81"/>
      <c r="O3392" s="12"/>
      <c r="P3392" s="12"/>
      <c r="Q3392" s="12"/>
      <c r="R3392" s="12"/>
      <c r="S3392" s="12"/>
      <c r="U3392" s="3"/>
      <c r="V3392" s="3"/>
    </row>
    <row r="3393" spans="1:22" x14ac:dyDescent="0.3">
      <c r="A3393" s="81"/>
      <c r="O3393" s="12"/>
      <c r="P3393" s="12"/>
      <c r="Q3393" s="12"/>
      <c r="R3393" s="12"/>
      <c r="S3393" s="12"/>
      <c r="U3393" s="3"/>
      <c r="V3393" s="3"/>
    </row>
    <row r="3394" spans="1:22" x14ac:dyDescent="0.3">
      <c r="A3394" s="81"/>
      <c r="O3394" s="12"/>
      <c r="P3394" s="12"/>
      <c r="Q3394" s="12"/>
      <c r="R3394" s="12"/>
      <c r="S3394" s="12"/>
      <c r="U3394" s="3"/>
      <c r="V3394" s="3"/>
    </row>
    <row r="3395" spans="1:22" x14ac:dyDescent="0.3">
      <c r="A3395" s="81"/>
      <c r="O3395" s="12"/>
      <c r="P3395" s="12"/>
      <c r="Q3395" s="12"/>
      <c r="R3395" s="12"/>
      <c r="S3395" s="12"/>
      <c r="U3395" s="3"/>
      <c r="V3395" s="3"/>
    </row>
    <row r="3396" spans="1:22" x14ac:dyDescent="0.3">
      <c r="A3396" s="81"/>
      <c r="O3396" s="12"/>
      <c r="P3396" s="12"/>
      <c r="Q3396" s="12"/>
      <c r="R3396" s="12"/>
      <c r="S3396" s="12"/>
      <c r="U3396" s="3"/>
      <c r="V3396" s="3"/>
    </row>
    <row r="3397" spans="1:22" x14ac:dyDescent="0.3">
      <c r="A3397" s="81"/>
      <c r="O3397" s="12"/>
      <c r="P3397" s="12"/>
      <c r="Q3397" s="12"/>
      <c r="R3397" s="12"/>
      <c r="S3397" s="12"/>
      <c r="U3397" s="3"/>
      <c r="V3397" s="3"/>
    </row>
    <row r="3398" spans="1:22" x14ac:dyDescent="0.3">
      <c r="A3398" s="81"/>
      <c r="O3398" s="12"/>
      <c r="P3398" s="12"/>
      <c r="Q3398" s="12"/>
      <c r="R3398" s="12"/>
      <c r="S3398" s="12"/>
      <c r="U3398" s="3"/>
      <c r="V3398" s="3"/>
    </row>
    <row r="3399" spans="1:22" x14ac:dyDescent="0.3">
      <c r="A3399" s="81"/>
      <c r="O3399" s="12"/>
      <c r="P3399" s="12"/>
      <c r="Q3399" s="12"/>
      <c r="R3399" s="12"/>
      <c r="S3399" s="12"/>
      <c r="U3399" s="3"/>
      <c r="V3399" s="3"/>
    </row>
    <row r="3400" spans="1:22" x14ac:dyDescent="0.3">
      <c r="A3400" s="81"/>
      <c r="O3400" s="12"/>
      <c r="P3400" s="12"/>
      <c r="Q3400" s="12"/>
      <c r="R3400" s="12"/>
      <c r="S3400" s="12"/>
      <c r="U3400" s="3"/>
      <c r="V3400" s="3"/>
    </row>
    <row r="3401" spans="1:22" x14ac:dyDescent="0.3">
      <c r="A3401" s="81"/>
      <c r="O3401" s="12"/>
      <c r="P3401" s="12"/>
      <c r="Q3401" s="12"/>
      <c r="R3401" s="12"/>
      <c r="S3401" s="12"/>
      <c r="U3401" s="3"/>
      <c r="V3401" s="3"/>
    </row>
    <row r="3402" spans="1:22" x14ac:dyDescent="0.3">
      <c r="A3402" s="81"/>
      <c r="O3402" s="12"/>
      <c r="P3402" s="12"/>
      <c r="Q3402" s="12"/>
      <c r="R3402" s="12"/>
      <c r="S3402" s="12"/>
      <c r="U3402" s="3"/>
      <c r="V3402" s="3"/>
    </row>
    <row r="3403" spans="1:22" x14ac:dyDescent="0.3">
      <c r="A3403" s="81"/>
      <c r="O3403" s="12"/>
      <c r="P3403" s="12"/>
      <c r="Q3403" s="12"/>
      <c r="R3403" s="12"/>
      <c r="S3403" s="12"/>
      <c r="U3403" s="3"/>
      <c r="V3403" s="3"/>
    </row>
    <row r="3404" spans="1:22" x14ac:dyDescent="0.3">
      <c r="A3404" s="81"/>
      <c r="O3404" s="12"/>
      <c r="P3404" s="12"/>
      <c r="Q3404" s="12"/>
      <c r="R3404" s="12"/>
      <c r="S3404" s="12"/>
      <c r="U3404" s="3"/>
      <c r="V3404" s="3"/>
    </row>
    <row r="3405" spans="1:22" x14ac:dyDescent="0.3">
      <c r="A3405" s="81"/>
      <c r="O3405" s="12"/>
      <c r="P3405" s="12"/>
      <c r="Q3405" s="12"/>
      <c r="R3405" s="12"/>
      <c r="S3405" s="12"/>
      <c r="U3405" s="3"/>
      <c r="V3405" s="3"/>
    </row>
    <row r="3406" spans="1:22" x14ac:dyDescent="0.3">
      <c r="A3406" s="81"/>
      <c r="O3406" s="12"/>
      <c r="P3406" s="12"/>
      <c r="Q3406" s="12"/>
      <c r="R3406" s="12"/>
      <c r="S3406" s="12"/>
      <c r="U3406" s="3"/>
      <c r="V3406" s="3"/>
    </row>
    <row r="3407" spans="1:22" x14ac:dyDescent="0.3">
      <c r="A3407" s="81"/>
      <c r="O3407" s="12"/>
      <c r="P3407" s="12"/>
      <c r="Q3407" s="12"/>
      <c r="R3407" s="12"/>
      <c r="S3407" s="12"/>
      <c r="U3407" s="3"/>
      <c r="V3407" s="3"/>
    </row>
    <row r="3408" spans="1:22" x14ac:dyDescent="0.3">
      <c r="A3408" s="81"/>
      <c r="O3408" s="12"/>
      <c r="P3408" s="12"/>
      <c r="Q3408" s="12"/>
      <c r="R3408" s="12"/>
      <c r="S3408" s="12"/>
      <c r="U3408" s="3"/>
      <c r="V3408" s="3"/>
    </row>
    <row r="3409" spans="1:22" x14ac:dyDescent="0.3">
      <c r="A3409" s="81"/>
      <c r="O3409" s="12"/>
      <c r="P3409" s="12"/>
      <c r="Q3409" s="12"/>
      <c r="R3409" s="12"/>
      <c r="S3409" s="12"/>
      <c r="U3409" s="3"/>
      <c r="V3409" s="3"/>
    </row>
    <row r="3410" spans="1:22" x14ac:dyDescent="0.3">
      <c r="A3410" s="81"/>
      <c r="O3410" s="12"/>
      <c r="P3410" s="12"/>
      <c r="Q3410" s="12"/>
      <c r="R3410" s="12"/>
      <c r="S3410" s="12"/>
      <c r="U3410" s="3"/>
      <c r="V3410" s="3"/>
    </row>
    <row r="3411" spans="1:22" x14ac:dyDescent="0.3">
      <c r="A3411" s="81"/>
      <c r="O3411" s="12"/>
      <c r="P3411" s="12"/>
      <c r="Q3411" s="12"/>
      <c r="R3411" s="12"/>
      <c r="S3411" s="12"/>
      <c r="U3411" s="3"/>
      <c r="V3411" s="3"/>
    </row>
    <row r="3412" spans="1:22" x14ac:dyDescent="0.3">
      <c r="A3412" s="81"/>
      <c r="O3412" s="12"/>
      <c r="P3412" s="12"/>
      <c r="Q3412" s="12"/>
      <c r="R3412" s="12"/>
      <c r="S3412" s="12"/>
      <c r="U3412" s="3"/>
      <c r="V3412" s="3"/>
    </row>
    <row r="3413" spans="1:22" x14ac:dyDescent="0.3">
      <c r="A3413" s="81"/>
      <c r="O3413" s="12"/>
      <c r="P3413" s="12"/>
      <c r="Q3413" s="12"/>
      <c r="R3413" s="12"/>
      <c r="S3413" s="12"/>
      <c r="U3413" s="3"/>
      <c r="V3413" s="3"/>
    </row>
    <row r="3414" spans="1:22" x14ac:dyDescent="0.3">
      <c r="A3414" s="81"/>
      <c r="O3414" s="12"/>
      <c r="P3414" s="12"/>
      <c r="Q3414" s="12"/>
      <c r="R3414" s="12"/>
      <c r="S3414" s="12"/>
      <c r="U3414" s="3"/>
      <c r="V3414" s="3"/>
    </row>
    <row r="3415" spans="1:22" x14ac:dyDescent="0.3">
      <c r="A3415" s="81"/>
      <c r="O3415" s="12"/>
      <c r="P3415" s="12"/>
      <c r="Q3415" s="12"/>
      <c r="R3415" s="12"/>
      <c r="S3415" s="12"/>
      <c r="U3415" s="3"/>
      <c r="V3415" s="3"/>
    </row>
    <row r="3416" spans="1:22" x14ac:dyDescent="0.3">
      <c r="A3416" s="81"/>
      <c r="O3416" s="12"/>
      <c r="P3416" s="12"/>
      <c r="Q3416" s="12"/>
      <c r="R3416" s="12"/>
      <c r="S3416" s="12"/>
      <c r="U3416" s="3"/>
      <c r="V3416" s="3"/>
    </row>
    <row r="3417" spans="1:22" x14ac:dyDescent="0.3">
      <c r="A3417" s="81"/>
      <c r="O3417" s="12"/>
      <c r="P3417" s="12"/>
      <c r="Q3417" s="12"/>
      <c r="R3417" s="12"/>
      <c r="S3417" s="12"/>
      <c r="U3417" s="3"/>
      <c r="V3417" s="3"/>
    </row>
    <row r="3418" spans="1:22" x14ac:dyDescent="0.3">
      <c r="A3418" s="81"/>
      <c r="O3418" s="12"/>
      <c r="P3418" s="12"/>
      <c r="Q3418" s="12"/>
      <c r="R3418" s="12"/>
      <c r="S3418" s="12"/>
      <c r="U3418" s="3"/>
      <c r="V3418" s="3"/>
    </row>
    <row r="3419" spans="1:22" x14ac:dyDescent="0.3">
      <c r="A3419" s="81"/>
      <c r="O3419" s="12"/>
      <c r="P3419" s="12"/>
      <c r="Q3419" s="12"/>
      <c r="R3419" s="12"/>
      <c r="S3419" s="12"/>
      <c r="U3419" s="3"/>
      <c r="V3419" s="3"/>
    </row>
    <row r="3420" spans="1:22" x14ac:dyDescent="0.3">
      <c r="A3420" s="81"/>
      <c r="O3420" s="12"/>
      <c r="P3420" s="12"/>
      <c r="Q3420" s="12"/>
      <c r="R3420" s="12"/>
      <c r="S3420" s="12"/>
      <c r="U3420" s="3"/>
      <c r="V3420" s="3"/>
    </row>
    <row r="3421" spans="1:22" x14ac:dyDescent="0.3">
      <c r="A3421" s="81"/>
      <c r="O3421" s="12"/>
      <c r="P3421" s="12"/>
      <c r="Q3421" s="12"/>
      <c r="R3421" s="12"/>
      <c r="S3421" s="12"/>
      <c r="U3421" s="3"/>
      <c r="V3421" s="3"/>
    </row>
    <row r="3422" spans="1:22" x14ac:dyDescent="0.3">
      <c r="A3422" s="81"/>
      <c r="O3422" s="12"/>
      <c r="P3422" s="12"/>
      <c r="Q3422" s="12"/>
      <c r="R3422" s="12"/>
      <c r="S3422" s="12"/>
      <c r="U3422" s="3"/>
      <c r="V3422" s="3"/>
    </row>
    <row r="3423" spans="1:22" x14ac:dyDescent="0.3">
      <c r="A3423" s="81"/>
      <c r="O3423" s="12"/>
      <c r="P3423" s="12"/>
      <c r="Q3423" s="12"/>
      <c r="R3423" s="12"/>
      <c r="S3423" s="12"/>
      <c r="U3423" s="3"/>
      <c r="V3423" s="3"/>
    </row>
    <row r="3424" spans="1:22" x14ac:dyDescent="0.3">
      <c r="A3424" s="81"/>
      <c r="O3424" s="12"/>
      <c r="P3424" s="12"/>
      <c r="Q3424" s="12"/>
      <c r="R3424" s="12"/>
      <c r="S3424" s="12"/>
      <c r="U3424" s="3"/>
      <c r="V3424" s="3"/>
    </row>
    <row r="3425" spans="1:22" x14ac:dyDescent="0.3">
      <c r="A3425" s="81"/>
      <c r="O3425" s="12"/>
      <c r="P3425" s="12"/>
      <c r="Q3425" s="12"/>
      <c r="R3425" s="12"/>
      <c r="S3425" s="12"/>
      <c r="U3425" s="3"/>
      <c r="V3425" s="3"/>
    </row>
    <row r="3426" spans="1:22" x14ac:dyDescent="0.3">
      <c r="A3426" s="81"/>
      <c r="O3426" s="12"/>
      <c r="P3426" s="12"/>
      <c r="Q3426" s="12"/>
      <c r="R3426" s="12"/>
      <c r="S3426" s="12"/>
      <c r="U3426" s="3"/>
      <c r="V3426" s="3"/>
    </row>
    <row r="3427" spans="1:22" x14ac:dyDescent="0.3">
      <c r="A3427" s="81"/>
      <c r="O3427" s="12"/>
      <c r="P3427" s="12"/>
      <c r="Q3427" s="12"/>
      <c r="R3427" s="12"/>
      <c r="S3427" s="12"/>
      <c r="U3427" s="3"/>
      <c r="V3427" s="3"/>
    </row>
    <row r="3428" spans="1:22" x14ac:dyDescent="0.3">
      <c r="A3428" s="81"/>
      <c r="O3428" s="12"/>
      <c r="P3428" s="12"/>
      <c r="Q3428" s="12"/>
      <c r="R3428" s="12"/>
      <c r="S3428" s="12"/>
      <c r="U3428" s="3"/>
      <c r="V3428" s="3"/>
    </row>
    <row r="3429" spans="1:22" x14ac:dyDescent="0.3">
      <c r="A3429" s="81"/>
      <c r="O3429" s="12"/>
      <c r="P3429" s="12"/>
      <c r="Q3429" s="12"/>
      <c r="R3429" s="12"/>
      <c r="S3429" s="12"/>
      <c r="U3429" s="3"/>
      <c r="V3429" s="3"/>
    </row>
    <row r="3430" spans="1:22" x14ac:dyDescent="0.3">
      <c r="A3430" s="81"/>
      <c r="O3430" s="12"/>
      <c r="P3430" s="12"/>
      <c r="Q3430" s="12"/>
      <c r="R3430" s="12"/>
      <c r="S3430" s="12"/>
      <c r="U3430" s="3"/>
      <c r="V3430" s="3"/>
    </row>
    <row r="3431" spans="1:22" x14ac:dyDescent="0.3">
      <c r="A3431" s="81"/>
      <c r="O3431" s="12"/>
      <c r="P3431" s="12"/>
      <c r="Q3431" s="12"/>
      <c r="R3431" s="12"/>
      <c r="S3431" s="12"/>
      <c r="U3431" s="3"/>
      <c r="V3431" s="3"/>
    </row>
    <row r="3432" spans="1:22" x14ac:dyDescent="0.3">
      <c r="A3432" s="81"/>
      <c r="O3432" s="12"/>
      <c r="P3432" s="12"/>
      <c r="Q3432" s="12"/>
      <c r="R3432" s="12"/>
      <c r="S3432" s="12"/>
      <c r="U3432" s="3"/>
      <c r="V3432" s="3"/>
    </row>
    <row r="3433" spans="1:22" x14ac:dyDescent="0.3">
      <c r="A3433" s="81"/>
      <c r="O3433" s="12"/>
      <c r="P3433" s="12"/>
      <c r="Q3433" s="12"/>
      <c r="R3433" s="12"/>
      <c r="S3433" s="12"/>
      <c r="U3433" s="3"/>
      <c r="V3433" s="3"/>
    </row>
    <row r="3434" spans="1:22" x14ac:dyDescent="0.3">
      <c r="A3434" s="81"/>
      <c r="O3434" s="12"/>
      <c r="P3434" s="12"/>
      <c r="Q3434" s="12"/>
      <c r="R3434" s="12"/>
      <c r="S3434" s="12"/>
      <c r="U3434" s="3"/>
      <c r="V3434" s="3"/>
    </row>
    <row r="3435" spans="1:22" x14ac:dyDescent="0.3">
      <c r="A3435" s="81"/>
      <c r="O3435" s="12"/>
      <c r="P3435" s="12"/>
      <c r="Q3435" s="12"/>
      <c r="R3435" s="12"/>
      <c r="S3435" s="12"/>
      <c r="U3435" s="3"/>
      <c r="V3435" s="3"/>
    </row>
    <row r="3436" spans="1:22" x14ac:dyDescent="0.3">
      <c r="A3436" s="81"/>
      <c r="O3436" s="12"/>
      <c r="P3436" s="12"/>
      <c r="Q3436" s="12"/>
      <c r="R3436" s="12"/>
      <c r="S3436" s="12"/>
      <c r="U3436" s="3"/>
      <c r="V3436" s="3"/>
    </row>
    <row r="3437" spans="1:22" x14ac:dyDescent="0.3">
      <c r="A3437" s="81"/>
      <c r="O3437" s="12"/>
      <c r="P3437" s="12"/>
      <c r="Q3437" s="12"/>
      <c r="R3437" s="12"/>
      <c r="S3437" s="12"/>
      <c r="U3437" s="3"/>
      <c r="V3437" s="3"/>
    </row>
    <row r="3438" spans="1:22" x14ac:dyDescent="0.3">
      <c r="A3438" s="81"/>
      <c r="O3438" s="12"/>
      <c r="P3438" s="12"/>
      <c r="Q3438" s="12"/>
      <c r="R3438" s="12"/>
      <c r="S3438" s="12"/>
      <c r="U3438" s="3"/>
      <c r="V3438" s="3"/>
    </row>
    <row r="3439" spans="1:22" x14ac:dyDescent="0.3">
      <c r="A3439" s="81"/>
      <c r="O3439" s="12"/>
      <c r="P3439" s="12"/>
      <c r="Q3439" s="12"/>
      <c r="R3439" s="12"/>
      <c r="S3439" s="12"/>
      <c r="U3439" s="3"/>
      <c r="V3439" s="3"/>
    </row>
    <row r="3440" spans="1:22" x14ac:dyDescent="0.3">
      <c r="A3440" s="81"/>
      <c r="O3440" s="12"/>
      <c r="P3440" s="12"/>
      <c r="Q3440" s="12"/>
      <c r="R3440" s="12"/>
      <c r="S3440" s="12"/>
      <c r="U3440" s="3"/>
      <c r="V3440" s="3"/>
    </row>
    <row r="3441" spans="1:22" x14ac:dyDescent="0.3">
      <c r="A3441" s="81"/>
      <c r="O3441" s="12"/>
      <c r="P3441" s="12"/>
      <c r="Q3441" s="12"/>
      <c r="R3441" s="12"/>
      <c r="S3441" s="12"/>
      <c r="U3441" s="3"/>
      <c r="V3441" s="3"/>
    </row>
    <row r="3442" spans="1:22" x14ac:dyDescent="0.3">
      <c r="A3442" s="81"/>
      <c r="O3442" s="12"/>
      <c r="P3442" s="12"/>
      <c r="Q3442" s="12"/>
      <c r="R3442" s="12"/>
      <c r="S3442" s="12"/>
      <c r="U3442" s="3"/>
      <c r="V3442" s="3"/>
    </row>
    <row r="3443" spans="1:22" x14ac:dyDescent="0.3">
      <c r="A3443" s="81"/>
      <c r="O3443" s="12"/>
      <c r="P3443" s="12"/>
      <c r="Q3443" s="12"/>
      <c r="R3443" s="12"/>
      <c r="S3443" s="12"/>
      <c r="U3443" s="3"/>
      <c r="V3443" s="3"/>
    </row>
    <row r="3444" spans="1:22" x14ac:dyDescent="0.3">
      <c r="A3444" s="81"/>
      <c r="O3444" s="12"/>
      <c r="P3444" s="12"/>
      <c r="Q3444" s="12"/>
      <c r="R3444" s="12"/>
      <c r="S3444" s="12"/>
      <c r="U3444" s="3"/>
      <c r="V3444" s="3"/>
    </row>
    <row r="3445" spans="1:22" x14ac:dyDescent="0.3">
      <c r="A3445" s="81"/>
      <c r="O3445" s="12"/>
      <c r="P3445" s="12"/>
      <c r="Q3445" s="12"/>
      <c r="R3445" s="12"/>
      <c r="S3445" s="12"/>
      <c r="U3445" s="3"/>
      <c r="V3445" s="3"/>
    </row>
    <row r="3446" spans="1:22" x14ac:dyDescent="0.3">
      <c r="A3446" s="81"/>
      <c r="O3446" s="12"/>
      <c r="P3446" s="12"/>
      <c r="Q3446" s="12"/>
      <c r="R3446" s="12"/>
      <c r="S3446" s="12"/>
      <c r="U3446" s="3"/>
      <c r="V3446" s="3"/>
    </row>
    <row r="3447" spans="1:22" x14ac:dyDescent="0.3">
      <c r="A3447" s="81"/>
      <c r="O3447" s="12"/>
      <c r="P3447" s="12"/>
      <c r="Q3447" s="12"/>
      <c r="R3447" s="12"/>
      <c r="S3447" s="12"/>
      <c r="U3447" s="3"/>
      <c r="V3447" s="3"/>
    </row>
    <row r="3448" spans="1:22" x14ac:dyDescent="0.3">
      <c r="A3448" s="81"/>
      <c r="O3448" s="12"/>
      <c r="P3448" s="12"/>
      <c r="Q3448" s="12"/>
      <c r="R3448" s="12"/>
      <c r="S3448" s="12"/>
      <c r="U3448" s="3"/>
      <c r="V3448" s="3"/>
    </row>
    <row r="3449" spans="1:22" x14ac:dyDescent="0.3">
      <c r="A3449" s="81"/>
      <c r="O3449" s="12"/>
      <c r="P3449" s="12"/>
      <c r="Q3449" s="12"/>
      <c r="R3449" s="12"/>
      <c r="S3449" s="12"/>
      <c r="U3449" s="3"/>
      <c r="V3449" s="3"/>
    </row>
    <row r="3450" spans="1:22" x14ac:dyDescent="0.3">
      <c r="A3450" s="81"/>
      <c r="O3450" s="12"/>
      <c r="P3450" s="12"/>
      <c r="Q3450" s="12"/>
      <c r="R3450" s="12"/>
      <c r="S3450" s="12"/>
      <c r="U3450" s="3"/>
      <c r="V3450" s="3"/>
    </row>
    <row r="3451" spans="1:22" x14ac:dyDescent="0.3">
      <c r="A3451" s="81"/>
      <c r="O3451" s="12"/>
      <c r="P3451" s="12"/>
      <c r="Q3451" s="12"/>
      <c r="R3451" s="12"/>
      <c r="S3451" s="12"/>
      <c r="U3451" s="3"/>
      <c r="V3451" s="3"/>
    </row>
    <row r="3452" spans="1:22" x14ac:dyDescent="0.3">
      <c r="A3452" s="81"/>
      <c r="O3452" s="12"/>
      <c r="P3452" s="12"/>
      <c r="Q3452" s="12"/>
      <c r="R3452" s="12"/>
      <c r="S3452" s="12"/>
      <c r="U3452" s="3"/>
      <c r="V3452" s="3"/>
    </row>
    <row r="3453" spans="1:22" x14ac:dyDescent="0.3">
      <c r="A3453" s="81"/>
      <c r="O3453" s="12"/>
      <c r="P3453" s="12"/>
      <c r="Q3453" s="12"/>
      <c r="R3453" s="12"/>
      <c r="S3453" s="12"/>
      <c r="U3453" s="3"/>
      <c r="V3453" s="3"/>
    </row>
    <row r="3454" spans="1:22" x14ac:dyDescent="0.3">
      <c r="A3454" s="81"/>
      <c r="O3454" s="12"/>
      <c r="P3454" s="12"/>
      <c r="Q3454" s="12"/>
      <c r="R3454" s="12"/>
      <c r="S3454" s="12"/>
      <c r="U3454" s="3"/>
      <c r="V3454" s="3"/>
    </row>
    <row r="3455" spans="1:22" x14ac:dyDescent="0.3">
      <c r="A3455" s="81"/>
      <c r="O3455" s="12"/>
      <c r="P3455" s="12"/>
      <c r="Q3455" s="12"/>
      <c r="R3455" s="12"/>
      <c r="S3455" s="12"/>
      <c r="U3455" s="3"/>
      <c r="V3455" s="3"/>
    </row>
    <row r="3456" spans="1:22" x14ac:dyDescent="0.3">
      <c r="A3456" s="81"/>
      <c r="O3456" s="12"/>
      <c r="P3456" s="12"/>
      <c r="Q3456" s="12"/>
      <c r="R3456" s="12"/>
      <c r="S3456" s="12"/>
      <c r="U3456" s="3"/>
      <c r="V3456" s="3"/>
    </row>
    <row r="3457" spans="1:22" x14ac:dyDescent="0.3">
      <c r="A3457" s="81"/>
      <c r="O3457" s="12"/>
      <c r="P3457" s="12"/>
      <c r="Q3457" s="12"/>
      <c r="R3457" s="12"/>
      <c r="S3457" s="12"/>
      <c r="U3457" s="3"/>
      <c r="V3457" s="3"/>
    </row>
    <row r="3458" spans="1:22" x14ac:dyDescent="0.3">
      <c r="A3458" s="81"/>
      <c r="O3458" s="12"/>
      <c r="P3458" s="12"/>
      <c r="Q3458" s="12"/>
      <c r="R3458" s="12"/>
      <c r="S3458" s="12"/>
      <c r="U3458" s="3"/>
      <c r="V3458" s="3"/>
    </row>
    <row r="3459" spans="1:22" x14ac:dyDescent="0.3">
      <c r="A3459" s="81"/>
      <c r="O3459" s="12"/>
      <c r="P3459" s="12"/>
      <c r="Q3459" s="12"/>
      <c r="R3459" s="12"/>
      <c r="S3459" s="12"/>
      <c r="U3459" s="3"/>
      <c r="V3459" s="3"/>
    </row>
    <row r="3460" spans="1:22" x14ac:dyDescent="0.3">
      <c r="A3460" s="81"/>
      <c r="O3460" s="12"/>
      <c r="P3460" s="12"/>
      <c r="Q3460" s="12"/>
      <c r="R3460" s="12"/>
      <c r="S3460" s="12"/>
      <c r="U3460" s="3"/>
      <c r="V3460" s="3"/>
    </row>
    <row r="3461" spans="1:22" x14ac:dyDescent="0.3">
      <c r="A3461" s="81"/>
      <c r="O3461" s="12"/>
      <c r="P3461" s="12"/>
      <c r="Q3461" s="12"/>
      <c r="R3461" s="12"/>
      <c r="S3461" s="12"/>
      <c r="U3461" s="3"/>
      <c r="V3461" s="3"/>
    </row>
    <row r="3462" spans="1:22" x14ac:dyDescent="0.3">
      <c r="A3462" s="81"/>
      <c r="O3462" s="12"/>
      <c r="P3462" s="12"/>
      <c r="Q3462" s="12"/>
      <c r="R3462" s="12"/>
      <c r="S3462" s="12"/>
      <c r="U3462" s="3"/>
      <c r="V3462" s="3"/>
    </row>
    <row r="3463" spans="1:22" x14ac:dyDescent="0.3">
      <c r="A3463" s="81"/>
      <c r="O3463" s="12"/>
      <c r="P3463" s="12"/>
      <c r="Q3463" s="12"/>
      <c r="R3463" s="12"/>
      <c r="S3463" s="12"/>
      <c r="U3463" s="3"/>
      <c r="V3463" s="3"/>
    </row>
    <row r="3464" spans="1:22" x14ac:dyDescent="0.3">
      <c r="A3464" s="81"/>
      <c r="O3464" s="12"/>
      <c r="P3464" s="12"/>
      <c r="Q3464" s="12"/>
      <c r="R3464" s="12"/>
      <c r="S3464" s="12"/>
      <c r="U3464" s="3"/>
      <c r="V3464" s="3"/>
    </row>
    <row r="3465" spans="1:22" x14ac:dyDescent="0.3">
      <c r="A3465" s="81"/>
      <c r="O3465" s="12"/>
      <c r="P3465" s="12"/>
      <c r="Q3465" s="12"/>
      <c r="R3465" s="12"/>
      <c r="S3465" s="12"/>
      <c r="U3465" s="3"/>
      <c r="V3465" s="3"/>
    </row>
    <row r="3466" spans="1:22" x14ac:dyDescent="0.3">
      <c r="A3466" s="81"/>
      <c r="O3466" s="12"/>
      <c r="P3466" s="12"/>
      <c r="Q3466" s="12"/>
      <c r="R3466" s="12"/>
      <c r="S3466" s="12"/>
      <c r="U3466" s="3"/>
      <c r="V3466" s="3"/>
    </row>
    <row r="3467" spans="1:22" x14ac:dyDescent="0.3">
      <c r="A3467" s="81"/>
      <c r="O3467" s="12"/>
      <c r="P3467" s="12"/>
      <c r="Q3467" s="12"/>
      <c r="R3467" s="12"/>
      <c r="S3467" s="12"/>
      <c r="U3467" s="3"/>
      <c r="V3467" s="3"/>
    </row>
    <row r="3468" spans="1:22" x14ac:dyDescent="0.3">
      <c r="A3468" s="81"/>
      <c r="O3468" s="12"/>
      <c r="P3468" s="12"/>
      <c r="Q3468" s="12"/>
      <c r="R3468" s="12"/>
      <c r="S3468" s="12"/>
      <c r="U3468" s="3"/>
      <c r="V3468" s="3"/>
    </row>
    <row r="3469" spans="1:22" x14ac:dyDescent="0.3">
      <c r="A3469" s="81"/>
      <c r="O3469" s="12"/>
      <c r="P3469" s="12"/>
      <c r="Q3469" s="12"/>
      <c r="R3469" s="12"/>
      <c r="S3469" s="12"/>
      <c r="U3469" s="3"/>
      <c r="V3469" s="3"/>
    </row>
    <row r="3470" spans="1:22" x14ac:dyDescent="0.3">
      <c r="A3470" s="81"/>
      <c r="O3470" s="12"/>
      <c r="P3470" s="12"/>
      <c r="Q3470" s="12"/>
      <c r="R3470" s="12"/>
      <c r="S3470" s="12"/>
      <c r="U3470" s="3"/>
      <c r="V3470" s="3"/>
    </row>
    <row r="3471" spans="1:22" x14ac:dyDescent="0.3">
      <c r="A3471" s="81"/>
      <c r="O3471" s="12"/>
      <c r="P3471" s="12"/>
      <c r="Q3471" s="12"/>
      <c r="R3471" s="12"/>
      <c r="S3471" s="12"/>
      <c r="U3471" s="3"/>
      <c r="V3471" s="3"/>
    </row>
    <row r="3472" spans="1:22" x14ac:dyDescent="0.3">
      <c r="A3472" s="81"/>
      <c r="O3472" s="12"/>
      <c r="P3472" s="12"/>
      <c r="Q3472" s="12"/>
      <c r="R3472" s="12"/>
      <c r="S3472" s="12"/>
      <c r="U3472" s="3"/>
      <c r="V3472" s="3"/>
    </row>
    <row r="3473" spans="1:22" x14ac:dyDescent="0.3">
      <c r="A3473" s="81"/>
      <c r="O3473" s="12"/>
      <c r="P3473" s="12"/>
      <c r="Q3473" s="12"/>
      <c r="R3473" s="12"/>
      <c r="S3473" s="12"/>
      <c r="U3473" s="3"/>
      <c r="V3473" s="3"/>
    </row>
    <row r="3474" spans="1:22" x14ac:dyDescent="0.3">
      <c r="A3474" s="81"/>
      <c r="O3474" s="12"/>
      <c r="P3474" s="12"/>
      <c r="Q3474" s="12"/>
      <c r="R3474" s="12"/>
      <c r="S3474" s="12"/>
      <c r="U3474" s="3"/>
      <c r="V3474" s="3"/>
    </row>
    <row r="3475" spans="1:22" x14ac:dyDescent="0.3">
      <c r="A3475" s="81"/>
      <c r="O3475" s="12"/>
      <c r="P3475" s="12"/>
      <c r="Q3475" s="12"/>
      <c r="R3475" s="12"/>
      <c r="S3475" s="12"/>
      <c r="U3475" s="3"/>
      <c r="V3475" s="3"/>
    </row>
    <row r="3476" spans="1:22" x14ac:dyDescent="0.3">
      <c r="A3476" s="81"/>
      <c r="O3476" s="12"/>
      <c r="P3476" s="12"/>
      <c r="Q3476" s="12"/>
      <c r="R3476" s="12"/>
      <c r="S3476" s="12"/>
      <c r="U3476" s="3"/>
      <c r="V3476" s="3"/>
    </row>
    <row r="3477" spans="1:22" x14ac:dyDescent="0.3">
      <c r="A3477" s="81"/>
      <c r="O3477" s="12"/>
      <c r="P3477" s="12"/>
      <c r="Q3477" s="12"/>
      <c r="R3477" s="12"/>
      <c r="S3477" s="12"/>
      <c r="U3477" s="3"/>
      <c r="V3477" s="3"/>
    </row>
    <row r="3478" spans="1:22" x14ac:dyDescent="0.3">
      <c r="A3478" s="81"/>
      <c r="O3478" s="12"/>
      <c r="P3478" s="12"/>
      <c r="Q3478" s="12"/>
      <c r="R3478" s="12"/>
      <c r="S3478" s="12"/>
      <c r="U3478" s="3"/>
      <c r="V3478" s="3"/>
    </row>
    <row r="3479" spans="1:22" x14ac:dyDescent="0.3">
      <c r="A3479" s="81"/>
      <c r="O3479" s="12"/>
      <c r="P3479" s="12"/>
      <c r="Q3479" s="12"/>
      <c r="R3479" s="12"/>
      <c r="S3479" s="12"/>
      <c r="U3479" s="3"/>
      <c r="V3479" s="3"/>
    </row>
    <row r="3480" spans="1:22" x14ac:dyDescent="0.3">
      <c r="A3480" s="81"/>
      <c r="O3480" s="12"/>
      <c r="P3480" s="12"/>
      <c r="Q3480" s="12"/>
      <c r="R3480" s="12"/>
      <c r="S3480" s="12"/>
      <c r="U3480" s="3"/>
      <c r="V3480" s="3"/>
    </row>
    <row r="3481" spans="1:22" x14ac:dyDescent="0.3">
      <c r="A3481" s="81"/>
      <c r="O3481" s="12"/>
      <c r="P3481" s="12"/>
      <c r="Q3481" s="12"/>
      <c r="R3481" s="12"/>
      <c r="S3481" s="12"/>
      <c r="U3481" s="3"/>
      <c r="V3481" s="3"/>
    </row>
    <row r="3482" spans="1:22" x14ac:dyDescent="0.3">
      <c r="A3482" s="81"/>
      <c r="O3482" s="12"/>
      <c r="P3482" s="12"/>
      <c r="Q3482" s="12"/>
      <c r="R3482" s="12"/>
      <c r="S3482" s="12"/>
      <c r="U3482" s="3"/>
      <c r="V3482" s="3"/>
    </row>
    <row r="3483" spans="1:22" x14ac:dyDescent="0.3">
      <c r="A3483" s="81"/>
      <c r="O3483" s="12"/>
      <c r="P3483" s="12"/>
      <c r="Q3483" s="12"/>
      <c r="R3483" s="12"/>
      <c r="S3483" s="12"/>
      <c r="U3483" s="3"/>
      <c r="V3483" s="3"/>
    </row>
    <row r="3484" spans="1:22" x14ac:dyDescent="0.3">
      <c r="A3484" s="81"/>
      <c r="O3484" s="12"/>
      <c r="P3484" s="12"/>
      <c r="Q3484" s="12"/>
      <c r="R3484" s="12"/>
      <c r="S3484" s="12"/>
      <c r="U3484" s="3"/>
      <c r="V3484" s="3"/>
    </row>
    <row r="3485" spans="1:22" x14ac:dyDescent="0.3">
      <c r="A3485" s="81"/>
      <c r="O3485" s="12"/>
      <c r="P3485" s="12"/>
      <c r="Q3485" s="12"/>
      <c r="R3485" s="12"/>
      <c r="S3485" s="12"/>
      <c r="U3485" s="3"/>
      <c r="V3485" s="3"/>
    </row>
    <row r="3486" spans="1:22" x14ac:dyDescent="0.3">
      <c r="A3486" s="81"/>
      <c r="O3486" s="12"/>
      <c r="P3486" s="12"/>
      <c r="Q3486" s="12"/>
      <c r="R3486" s="12"/>
      <c r="S3486" s="12"/>
      <c r="U3486" s="3"/>
      <c r="V3486" s="3"/>
    </row>
    <row r="3487" spans="1:22" x14ac:dyDescent="0.3">
      <c r="A3487" s="81"/>
      <c r="O3487" s="12"/>
      <c r="P3487" s="12"/>
      <c r="Q3487" s="12"/>
      <c r="R3487" s="12"/>
      <c r="S3487" s="12"/>
      <c r="U3487" s="3"/>
      <c r="V3487" s="3"/>
    </row>
    <row r="3488" spans="1:22" x14ac:dyDescent="0.3">
      <c r="A3488" s="81"/>
      <c r="O3488" s="12"/>
      <c r="P3488" s="12"/>
      <c r="Q3488" s="12"/>
      <c r="R3488" s="12"/>
      <c r="S3488" s="12"/>
      <c r="U3488" s="3"/>
      <c r="V3488" s="3"/>
    </row>
    <row r="3489" spans="1:22" x14ac:dyDescent="0.3">
      <c r="A3489" s="81"/>
      <c r="O3489" s="12"/>
      <c r="P3489" s="12"/>
      <c r="Q3489" s="12"/>
      <c r="R3489" s="12"/>
      <c r="S3489" s="12"/>
      <c r="U3489" s="3"/>
      <c r="V3489" s="3"/>
    </row>
    <row r="3490" spans="1:22" x14ac:dyDescent="0.3">
      <c r="A3490" s="81"/>
      <c r="O3490" s="12"/>
      <c r="P3490" s="12"/>
      <c r="Q3490" s="12"/>
      <c r="R3490" s="12"/>
      <c r="S3490" s="12"/>
      <c r="U3490" s="3"/>
      <c r="V3490" s="3"/>
    </row>
    <row r="3491" spans="1:22" x14ac:dyDescent="0.3">
      <c r="A3491" s="81"/>
      <c r="O3491" s="12"/>
      <c r="P3491" s="12"/>
      <c r="Q3491" s="12"/>
      <c r="R3491" s="12"/>
      <c r="S3491" s="12"/>
      <c r="U3491" s="3"/>
      <c r="V3491" s="3"/>
    </row>
    <row r="3492" spans="1:22" x14ac:dyDescent="0.3">
      <c r="A3492" s="81"/>
      <c r="O3492" s="12"/>
      <c r="P3492" s="12"/>
      <c r="Q3492" s="12"/>
      <c r="R3492" s="12"/>
      <c r="S3492" s="12"/>
      <c r="U3492" s="3"/>
      <c r="V3492" s="3"/>
    </row>
    <row r="3493" spans="1:22" x14ac:dyDescent="0.3">
      <c r="A3493" s="81"/>
      <c r="O3493" s="12"/>
      <c r="P3493" s="12"/>
      <c r="Q3493" s="12"/>
      <c r="R3493" s="12"/>
      <c r="S3493" s="12"/>
      <c r="U3493" s="3"/>
      <c r="V3493" s="3"/>
    </row>
    <row r="3494" spans="1:22" x14ac:dyDescent="0.3">
      <c r="A3494" s="81"/>
      <c r="O3494" s="12"/>
      <c r="P3494" s="12"/>
      <c r="Q3494" s="12"/>
      <c r="R3494" s="12"/>
      <c r="S3494" s="12"/>
      <c r="U3494" s="3"/>
      <c r="V3494" s="3"/>
    </row>
    <row r="3495" spans="1:22" x14ac:dyDescent="0.3">
      <c r="A3495" s="81"/>
      <c r="O3495" s="12"/>
      <c r="P3495" s="12"/>
      <c r="Q3495" s="12"/>
      <c r="R3495" s="12"/>
      <c r="S3495" s="12"/>
      <c r="U3495" s="3"/>
      <c r="V3495" s="3"/>
    </row>
    <row r="3496" spans="1:22" x14ac:dyDescent="0.3">
      <c r="A3496" s="81"/>
      <c r="O3496" s="12"/>
      <c r="P3496" s="12"/>
      <c r="Q3496" s="12"/>
      <c r="R3496" s="12"/>
      <c r="S3496" s="12"/>
      <c r="U3496" s="3"/>
      <c r="V3496" s="3"/>
    </row>
    <row r="3497" spans="1:22" x14ac:dyDescent="0.3">
      <c r="A3497" s="81"/>
      <c r="O3497" s="12"/>
      <c r="P3497" s="12"/>
      <c r="Q3497" s="12"/>
      <c r="R3497" s="12"/>
      <c r="S3497" s="12"/>
      <c r="U3497" s="3"/>
      <c r="V3497" s="3"/>
    </row>
    <row r="3498" spans="1:22" x14ac:dyDescent="0.3">
      <c r="A3498" s="81"/>
      <c r="O3498" s="12"/>
      <c r="P3498" s="12"/>
      <c r="Q3498" s="12"/>
      <c r="R3498" s="12"/>
      <c r="S3498" s="12"/>
      <c r="U3498" s="3"/>
      <c r="V3498" s="3"/>
    </row>
    <row r="3499" spans="1:22" x14ac:dyDescent="0.3">
      <c r="A3499" s="81"/>
      <c r="O3499" s="12"/>
      <c r="P3499" s="12"/>
      <c r="Q3499" s="12"/>
      <c r="R3499" s="12"/>
      <c r="S3499" s="12"/>
      <c r="U3499" s="3"/>
      <c r="V3499" s="3"/>
    </row>
    <row r="3500" spans="1:22" x14ac:dyDescent="0.3">
      <c r="A3500" s="81"/>
      <c r="O3500" s="12"/>
      <c r="P3500" s="12"/>
      <c r="Q3500" s="12"/>
      <c r="R3500" s="12"/>
      <c r="S3500" s="12"/>
      <c r="U3500" s="3"/>
      <c r="V3500" s="3"/>
    </row>
    <row r="3501" spans="1:22" x14ac:dyDescent="0.3">
      <c r="A3501" s="81"/>
      <c r="O3501" s="12"/>
      <c r="P3501" s="12"/>
      <c r="Q3501" s="12"/>
      <c r="R3501" s="12"/>
      <c r="S3501" s="12"/>
      <c r="U3501" s="3"/>
      <c r="V3501" s="3"/>
    </row>
    <row r="3502" spans="1:22" x14ac:dyDescent="0.3">
      <c r="A3502" s="81"/>
      <c r="O3502" s="12"/>
      <c r="P3502" s="12"/>
      <c r="Q3502" s="12"/>
      <c r="R3502" s="12"/>
      <c r="S3502" s="12"/>
      <c r="U3502" s="3"/>
      <c r="V3502" s="3"/>
    </row>
    <row r="3503" spans="1:22" x14ac:dyDescent="0.3">
      <c r="A3503" s="81"/>
      <c r="O3503" s="12"/>
      <c r="P3503" s="12"/>
      <c r="Q3503" s="12"/>
      <c r="R3503" s="12"/>
      <c r="S3503" s="12"/>
      <c r="U3503" s="3"/>
      <c r="V3503" s="3"/>
    </row>
    <row r="3504" spans="1:22" x14ac:dyDescent="0.3">
      <c r="A3504" s="81"/>
      <c r="O3504" s="12"/>
      <c r="P3504" s="12"/>
      <c r="Q3504" s="12"/>
      <c r="R3504" s="12"/>
      <c r="S3504" s="12"/>
      <c r="U3504" s="3"/>
      <c r="V3504" s="3"/>
    </row>
    <row r="3505" spans="1:22" x14ac:dyDescent="0.3">
      <c r="A3505" s="81"/>
      <c r="O3505" s="12"/>
      <c r="P3505" s="12"/>
      <c r="Q3505" s="12"/>
      <c r="R3505" s="12"/>
      <c r="S3505" s="12"/>
      <c r="U3505" s="3"/>
      <c r="V3505" s="3"/>
    </row>
    <row r="3506" spans="1:22" x14ac:dyDescent="0.3">
      <c r="A3506" s="81"/>
      <c r="O3506" s="12"/>
      <c r="P3506" s="12"/>
      <c r="Q3506" s="12"/>
      <c r="R3506" s="12"/>
      <c r="S3506" s="12"/>
      <c r="U3506" s="3"/>
      <c r="V3506" s="3"/>
    </row>
    <row r="3507" spans="1:22" x14ac:dyDescent="0.3">
      <c r="A3507" s="81"/>
      <c r="O3507" s="12"/>
      <c r="P3507" s="12"/>
      <c r="Q3507" s="12"/>
      <c r="R3507" s="12"/>
      <c r="S3507" s="12"/>
      <c r="U3507" s="3"/>
      <c r="V3507" s="3"/>
    </row>
    <row r="3508" spans="1:22" x14ac:dyDescent="0.3">
      <c r="A3508" s="81"/>
      <c r="O3508" s="12"/>
      <c r="P3508" s="12"/>
      <c r="Q3508" s="12"/>
      <c r="R3508" s="12"/>
      <c r="S3508" s="12"/>
      <c r="U3508" s="3"/>
      <c r="V3508" s="3"/>
    </row>
    <row r="3509" spans="1:22" x14ac:dyDescent="0.3">
      <c r="A3509" s="81"/>
      <c r="O3509" s="12"/>
      <c r="P3509" s="12"/>
      <c r="Q3509" s="12"/>
      <c r="R3509" s="12"/>
      <c r="S3509" s="12"/>
      <c r="U3509" s="3"/>
      <c r="V3509" s="3"/>
    </row>
    <row r="3510" spans="1:22" x14ac:dyDescent="0.3">
      <c r="A3510" s="81"/>
      <c r="O3510" s="12"/>
      <c r="P3510" s="12"/>
      <c r="Q3510" s="12"/>
      <c r="R3510" s="12"/>
      <c r="S3510" s="12"/>
      <c r="U3510" s="3"/>
      <c r="V3510" s="3"/>
    </row>
    <row r="3511" spans="1:22" x14ac:dyDescent="0.3">
      <c r="A3511" s="81"/>
      <c r="O3511" s="12"/>
      <c r="P3511" s="12"/>
      <c r="Q3511" s="12"/>
      <c r="R3511" s="12"/>
      <c r="S3511" s="12"/>
      <c r="U3511" s="3"/>
      <c r="V3511" s="3"/>
    </row>
    <row r="3512" spans="1:22" x14ac:dyDescent="0.3">
      <c r="A3512" s="81"/>
      <c r="O3512" s="12"/>
      <c r="P3512" s="12"/>
      <c r="Q3512" s="12"/>
      <c r="R3512" s="12"/>
      <c r="S3512" s="12"/>
      <c r="U3512" s="3"/>
      <c r="V3512" s="3"/>
    </row>
    <row r="3513" spans="1:22" x14ac:dyDescent="0.3">
      <c r="A3513" s="81"/>
      <c r="O3513" s="12"/>
      <c r="P3513" s="12"/>
      <c r="Q3513" s="12"/>
      <c r="R3513" s="12"/>
      <c r="S3513" s="12"/>
      <c r="U3513" s="3"/>
      <c r="V3513" s="3"/>
    </row>
    <row r="3514" spans="1:22" x14ac:dyDescent="0.3">
      <c r="A3514" s="81"/>
      <c r="O3514" s="12"/>
      <c r="P3514" s="12"/>
      <c r="Q3514" s="12"/>
      <c r="R3514" s="12"/>
      <c r="S3514" s="12"/>
      <c r="U3514" s="3"/>
      <c r="V3514" s="3"/>
    </row>
    <row r="3515" spans="1:22" x14ac:dyDescent="0.3">
      <c r="A3515" s="81"/>
      <c r="O3515" s="12"/>
      <c r="P3515" s="12"/>
      <c r="Q3515" s="12"/>
      <c r="R3515" s="12"/>
      <c r="S3515" s="12"/>
      <c r="U3515" s="3"/>
      <c r="V3515" s="3"/>
    </row>
    <row r="3516" spans="1:22" x14ac:dyDescent="0.3">
      <c r="A3516" s="81"/>
      <c r="O3516" s="12"/>
      <c r="P3516" s="12"/>
      <c r="Q3516" s="12"/>
      <c r="R3516" s="12"/>
      <c r="S3516" s="12"/>
      <c r="U3516" s="3"/>
      <c r="V3516" s="3"/>
    </row>
    <row r="3517" spans="1:22" x14ac:dyDescent="0.3">
      <c r="A3517" s="81"/>
      <c r="O3517" s="12"/>
      <c r="P3517" s="12"/>
      <c r="Q3517" s="12"/>
      <c r="R3517" s="12"/>
      <c r="S3517" s="12"/>
      <c r="U3517" s="3"/>
      <c r="V3517" s="3"/>
    </row>
    <row r="3518" spans="1:22" x14ac:dyDescent="0.3">
      <c r="A3518" s="81"/>
      <c r="O3518" s="12"/>
      <c r="P3518" s="12"/>
      <c r="Q3518" s="12"/>
      <c r="R3518" s="12"/>
      <c r="S3518" s="12"/>
      <c r="U3518" s="3"/>
      <c r="V3518" s="3"/>
    </row>
    <row r="3519" spans="1:22" x14ac:dyDescent="0.3">
      <c r="A3519" s="81"/>
      <c r="O3519" s="12"/>
      <c r="P3519" s="12"/>
      <c r="Q3519" s="12"/>
      <c r="R3519" s="12"/>
      <c r="S3519" s="12"/>
      <c r="U3519" s="3"/>
      <c r="V3519" s="3"/>
    </row>
    <row r="3520" spans="1:22" x14ac:dyDescent="0.3">
      <c r="A3520" s="81"/>
      <c r="O3520" s="12"/>
      <c r="P3520" s="12"/>
      <c r="Q3520" s="12"/>
      <c r="R3520" s="12"/>
      <c r="S3520" s="12"/>
      <c r="U3520" s="3"/>
      <c r="V3520" s="3"/>
    </row>
    <row r="3521" spans="1:22" x14ac:dyDescent="0.3">
      <c r="A3521" s="81"/>
      <c r="O3521" s="12"/>
      <c r="P3521" s="12"/>
      <c r="Q3521" s="12"/>
      <c r="R3521" s="12"/>
      <c r="S3521" s="12"/>
      <c r="U3521" s="3"/>
      <c r="V3521" s="3"/>
    </row>
    <row r="3522" spans="1:22" x14ac:dyDescent="0.3">
      <c r="A3522" s="81"/>
      <c r="O3522" s="12"/>
      <c r="P3522" s="12"/>
      <c r="Q3522" s="12"/>
      <c r="R3522" s="12"/>
      <c r="S3522" s="12"/>
      <c r="U3522" s="3"/>
      <c r="V3522" s="3"/>
    </row>
    <row r="3523" spans="1:22" x14ac:dyDescent="0.3">
      <c r="A3523" s="81"/>
      <c r="O3523" s="12"/>
      <c r="P3523" s="12"/>
      <c r="Q3523" s="12"/>
      <c r="R3523" s="12"/>
      <c r="S3523" s="12"/>
      <c r="U3523" s="3"/>
      <c r="V3523" s="3"/>
    </row>
    <row r="3524" spans="1:22" x14ac:dyDescent="0.3">
      <c r="A3524" s="81"/>
      <c r="O3524" s="12"/>
      <c r="P3524" s="12"/>
      <c r="Q3524" s="12"/>
      <c r="R3524" s="12"/>
      <c r="S3524" s="12"/>
      <c r="U3524" s="3"/>
      <c r="V3524" s="3"/>
    </row>
    <row r="3525" spans="1:22" x14ac:dyDescent="0.3">
      <c r="A3525" s="81"/>
      <c r="O3525" s="12"/>
      <c r="P3525" s="12"/>
      <c r="Q3525" s="12"/>
      <c r="R3525" s="12"/>
      <c r="S3525" s="12"/>
      <c r="U3525" s="3"/>
      <c r="V3525" s="3"/>
    </row>
    <row r="3526" spans="1:22" x14ac:dyDescent="0.3">
      <c r="A3526" s="81"/>
      <c r="O3526" s="12"/>
      <c r="P3526" s="12"/>
      <c r="Q3526" s="12"/>
      <c r="R3526" s="12"/>
      <c r="S3526" s="12"/>
      <c r="U3526" s="3"/>
      <c r="V3526" s="3"/>
    </row>
    <row r="3527" spans="1:22" x14ac:dyDescent="0.3">
      <c r="A3527" s="81"/>
      <c r="O3527" s="12"/>
      <c r="P3527" s="12"/>
      <c r="Q3527" s="12"/>
      <c r="R3527" s="12"/>
      <c r="S3527" s="12"/>
      <c r="U3527" s="3"/>
      <c r="V3527" s="3"/>
    </row>
    <row r="3528" spans="1:22" x14ac:dyDescent="0.3">
      <c r="A3528" s="81"/>
      <c r="O3528" s="12"/>
      <c r="P3528" s="12"/>
      <c r="Q3528" s="12"/>
      <c r="R3528" s="12"/>
      <c r="S3528" s="12"/>
      <c r="U3528" s="3"/>
      <c r="V3528" s="3"/>
    </row>
    <row r="3529" spans="1:22" x14ac:dyDescent="0.3">
      <c r="A3529" s="81"/>
      <c r="O3529" s="12"/>
      <c r="P3529" s="12"/>
      <c r="Q3529" s="12"/>
      <c r="R3529" s="12"/>
      <c r="S3529" s="12"/>
      <c r="U3529" s="3"/>
      <c r="V3529" s="3"/>
    </row>
    <row r="3530" spans="1:22" x14ac:dyDescent="0.3">
      <c r="A3530" s="81"/>
      <c r="O3530" s="12"/>
      <c r="P3530" s="12"/>
      <c r="Q3530" s="12"/>
      <c r="R3530" s="12"/>
      <c r="S3530" s="12"/>
      <c r="U3530" s="3"/>
      <c r="V3530" s="3"/>
    </row>
    <row r="3531" spans="1:22" x14ac:dyDescent="0.3">
      <c r="A3531" s="81"/>
      <c r="O3531" s="12"/>
      <c r="P3531" s="12"/>
      <c r="Q3531" s="12"/>
      <c r="R3531" s="12"/>
      <c r="S3531" s="12"/>
      <c r="U3531" s="3"/>
      <c r="V3531" s="3"/>
    </row>
    <row r="3532" spans="1:22" x14ac:dyDescent="0.3">
      <c r="A3532" s="81"/>
      <c r="O3532" s="12"/>
      <c r="P3532" s="12"/>
      <c r="Q3532" s="12"/>
      <c r="R3532" s="12"/>
      <c r="S3532" s="12"/>
      <c r="U3532" s="3"/>
      <c r="V3532" s="3"/>
    </row>
    <row r="3533" spans="1:22" x14ac:dyDescent="0.3">
      <c r="A3533" s="81"/>
      <c r="O3533" s="12"/>
      <c r="P3533" s="12"/>
      <c r="Q3533" s="12"/>
      <c r="R3533" s="12"/>
      <c r="S3533" s="12"/>
      <c r="U3533" s="3"/>
      <c r="V3533" s="3"/>
    </row>
    <row r="3534" spans="1:22" x14ac:dyDescent="0.3">
      <c r="A3534" s="81"/>
      <c r="O3534" s="12"/>
      <c r="P3534" s="12"/>
      <c r="Q3534" s="12"/>
      <c r="R3534" s="12"/>
      <c r="S3534" s="12"/>
      <c r="U3534" s="3"/>
      <c r="V3534" s="3"/>
    </row>
    <row r="3535" spans="1:22" x14ac:dyDescent="0.3">
      <c r="A3535" s="81"/>
      <c r="O3535" s="12"/>
      <c r="P3535" s="12"/>
      <c r="Q3535" s="12"/>
      <c r="R3535" s="12"/>
      <c r="S3535" s="12"/>
      <c r="U3535" s="3"/>
      <c r="V3535" s="3"/>
    </row>
    <row r="3536" spans="1:22" x14ac:dyDescent="0.3">
      <c r="A3536" s="81"/>
      <c r="O3536" s="12"/>
      <c r="P3536" s="12"/>
      <c r="Q3536" s="12"/>
      <c r="R3536" s="12"/>
      <c r="S3536" s="12"/>
      <c r="U3536" s="3"/>
      <c r="V3536" s="3"/>
    </row>
    <row r="3537" spans="1:22" x14ac:dyDescent="0.3">
      <c r="A3537" s="81"/>
      <c r="O3537" s="12"/>
      <c r="P3537" s="12"/>
      <c r="Q3537" s="12"/>
      <c r="R3537" s="12"/>
      <c r="S3537" s="12"/>
      <c r="U3537" s="3"/>
      <c r="V3537" s="3"/>
    </row>
    <row r="3538" spans="1:22" x14ac:dyDescent="0.3">
      <c r="A3538" s="81"/>
      <c r="O3538" s="12"/>
      <c r="P3538" s="12"/>
      <c r="Q3538" s="12"/>
      <c r="R3538" s="12"/>
      <c r="S3538" s="12"/>
      <c r="U3538" s="3"/>
      <c r="V3538" s="3"/>
    </row>
    <row r="3539" spans="1:22" x14ac:dyDescent="0.3">
      <c r="A3539" s="81"/>
      <c r="O3539" s="12"/>
      <c r="P3539" s="12"/>
      <c r="Q3539" s="12"/>
      <c r="R3539" s="12"/>
      <c r="S3539" s="12"/>
      <c r="U3539" s="3"/>
      <c r="V3539" s="3"/>
    </row>
    <row r="3540" spans="1:22" x14ac:dyDescent="0.3">
      <c r="A3540" s="81"/>
      <c r="O3540" s="12"/>
      <c r="P3540" s="12"/>
      <c r="Q3540" s="12"/>
      <c r="R3540" s="12"/>
      <c r="S3540" s="12"/>
      <c r="U3540" s="3"/>
      <c r="V3540" s="3"/>
    </row>
    <row r="3541" spans="1:22" x14ac:dyDescent="0.3">
      <c r="A3541" s="81"/>
      <c r="O3541" s="12"/>
      <c r="P3541" s="12"/>
      <c r="Q3541" s="12"/>
      <c r="R3541" s="12"/>
      <c r="S3541" s="12"/>
      <c r="U3541" s="3"/>
      <c r="V3541" s="3"/>
    </row>
    <row r="3542" spans="1:22" x14ac:dyDescent="0.3">
      <c r="A3542" s="81"/>
      <c r="O3542" s="12"/>
      <c r="P3542" s="12"/>
      <c r="Q3542" s="12"/>
      <c r="R3542" s="12"/>
      <c r="S3542" s="12"/>
      <c r="U3542" s="3"/>
      <c r="V3542" s="3"/>
    </row>
    <row r="3543" spans="1:22" x14ac:dyDescent="0.3">
      <c r="A3543" s="81"/>
      <c r="O3543" s="12"/>
      <c r="P3543" s="12"/>
      <c r="Q3543" s="12"/>
      <c r="R3543" s="12"/>
      <c r="S3543" s="12"/>
      <c r="U3543" s="3"/>
      <c r="V3543" s="3"/>
    </row>
    <row r="3544" spans="1:22" x14ac:dyDescent="0.3">
      <c r="A3544" s="81"/>
      <c r="O3544" s="12"/>
      <c r="P3544" s="12"/>
      <c r="Q3544" s="12"/>
      <c r="R3544" s="12"/>
      <c r="S3544" s="12"/>
      <c r="U3544" s="3"/>
      <c r="V3544" s="3"/>
    </row>
    <row r="3545" spans="1:22" x14ac:dyDescent="0.3">
      <c r="A3545" s="81"/>
      <c r="O3545" s="12"/>
      <c r="P3545" s="12"/>
      <c r="Q3545" s="12"/>
      <c r="R3545" s="12"/>
      <c r="S3545" s="12"/>
      <c r="U3545" s="3"/>
      <c r="V3545" s="3"/>
    </row>
    <row r="3546" spans="1:22" x14ac:dyDescent="0.3">
      <c r="A3546" s="81"/>
      <c r="O3546" s="12"/>
      <c r="P3546" s="12"/>
      <c r="Q3546" s="12"/>
      <c r="R3546" s="12"/>
      <c r="S3546" s="12"/>
      <c r="U3546" s="3"/>
      <c r="V3546" s="3"/>
    </row>
    <row r="3547" spans="1:22" x14ac:dyDescent="0.3">
      <c r="A3547" s="81"/>
      <c r="O3547" s="12"/>
      <c r="P3547" s="12"/>
      <c r="Q3547" s="12"/>
      <c r="R3547" s="12"/>
      <c r="S3547" s="12"/>
      <c r="U3547" s="3"/>
      <c r="V3547" s="3"/>
    </row>
    <row r="3548" spans="1:22" x14ac:dyDescent="0.3">
      <c r="A3548" s="81"/>
      <c r="O3548" s="12"/>
      <c r="P3548" s="12"/>
      <c r="Q3548" s="12"/>
      <c r="R3548" s="12"/>
      <c r="S3548" s="12"/>
      <c r="U3548" s="3"/>
      <c r="V3548" s="3"/>
    </row>
    <row r="3549" spans="1:22" x14ac:dyDescent="0.3">
      <c r="A3549" s="81"/>
      <c r="O3549" s="12"/>
      <c r="P3549" s="12"/>
      <c r="Q3549" s="12"/>
      <c r="R3549" s="12"/>
      <c r="S3549" s="12"/>
      <c r="U3549" s="3"/>
      <c r="V3549" s="3"/>
    </row>
    <row r="3550" spans="1:22" x14ac:dyDescent="0.3">
      <c r="A3550" s="81"/>
      <c r="O3550" s="12"/>
      <c r="P3550" s="12"/>
      <c r="Q3550" s="12"/>
      <c r="R3550" s="12"/>
      <c r="S3550" s="12"/>
      <c r="U3550" s="3"/>
      <c r="V3550" s="3"/>
    </row>
    <row r="3551" spans="1:22" x14ac:dyDescent="0.3">
      <c r="A3551" s="81"/>
      <c r="O3551" s="12"/>
      <c r="P3551" s="12"/>
      <c r="Q3551" s="12"/>
      <c r="R3551" s="12"/>
      <c r="S3551" s="12"/>
      <c r="U3551" s="3"/>
      <c r="V3551" s="3"/>
    </row>
    <row r="3552" spans="1:22" x14ac:dyDescent="0.3">
      <c r="A3552" s="81"/>
      <c r="O3552" s="12"/>
      <c r="P3552" s="12"/>
      <c r="Q3552" s="12"/>
      <c r="R3552" s="12"/>
      <c r="S3552" s="12"/>
      <c r="U3552" s="3"/>
      <c r="V3552" s="3"/>
    </row>
    <row r="3553" spans="1:22" x14ac:dyDescent="0.3">
      <c r="A3553" s="81"/>
      <c r="O3553" s="12"/>
      <c r="P3553" s="12"/>
      <c r="Q3553" s="12"/>
      <c r="R3553" s="12"/>
      <c r="S3553" s="12"/>
      <c r="U3553" s="3"/>
      <c r="V3553" s="3"/>
    </row>
    <row r="3554" spans="1:22" x14ac:dyDescent="0.3">
      <c r="A3554" s="81"/>
      <c r="O3554" s="12"/>
      <c r="P3554" s="12"/>
      <c r="Q3554" s="12"/>
      <c r="R3554" s="12"/>
      <c r="S3554" s="12"/>
      <c r="U3554" s="3"/>
      <c r="V3554" s="3"/>
    </row>
    <row r="3555" spans="1:22" x14ac:dyDescent="0.3">
      <c r="A3555" s="81"/>
      <c r="O3555" s="12"/>
      <c r="P3555" s="12"/>
      <c r="Q3555" s="12"/>
      <c r="R3555" s="12"/>
      <c r="S3555" s="12"/>
      <c r="U3555" s="3"/>
      <c r="V3555" s="3"/>
    </row>
    <row r="3556" spans="1:22" x14ac:dyDescent="0.3">
      <c r="A3556" s="81"/>
      <c r="O3556" s="12"/>
      <c r="P3556" s="12"/>
      <c r="Q3556" s="12"/>
      <c r="R3556" s="12"/>
      <c r="S3556" s="12"/>
      <c r="U3556" s="3"/>
      <c r="V3556" s="3"/>
    </row>
    <row r="3557" spans="1:22" x14ac:dyDescent="0.3">
      <c r="A3557" s="81"/>
      <c r="O3557" s="12"/>
      <c r="P3557" s="12"/>
      <c r="Q3557" s="12"/>
      <c r="R3557" s="12"/>
      <c r="S3557" s="12"/>
      <c r="U3557" s="3"/>
      <c r="V3557" s="3"/>
    </row>
    <row r="3558" spans="1:22" x14ac:dyDescent="0.3">
      <c r="A3558" s="81"/>
      <c r="O3558" s="12"/>
      <c r="P3558" s="12"/>
      <c r="Q3558" s="12"/>
      <c r="R3558" s="12"/>
      <c r="S3558" s="12"/>
      <c r="U3558" s="3"/>
      <c r="V3558" s="3"/>
    </row>
    <row r="3559" spans="1:22" x14ac:dyDescent="0.3">
      <c r="A3559" s="81"/>
      <c r="O3559" s="12"/>
      <c r="P3559" s="12"/>
      <c r="Q3559" s="12"/>
      <c r="R3559" s="12"/>
      <c r="S3559" s="12"/>
      <c r="U3559" s="3"/>
      <c r="V3559" s="3"/>
    </row>
    <row r="3560" spans="1:22" x14ac:dyDescent="0.3">
      <c r="A3560" s="81"/>
      <c r="O3560" s="12"/>
      <c r="P3560" s="12"/>
      <c r="Q3560" s="12"/>
      <c r="R3560" s="12"/>
      <c r="S3560" s="12"/>
      <c r="U3560" s="3"/>
      <c r="V3560" s="3"/>
    </row>
    <row r="3561" spans="1:22" x14ac:dyDescent="0.3">
      <c r="A3561" s="81"/>
      <c r="O3561" s="12"/>
      <c r="P3561" s="12"/>
      <c r="Q3561" s="12"/>
      <c r="R3561" s="12"/>
      <c r="S3561" s="12"/>
      <c r="U3561" s="3"/>
      <c r="V3561" s="3"/>
    </row>
    <row r="3562" spans="1:22" x14ac:dyDescent="0.3">
      <c r="A3562" s="81"/>
      <c r="O3562" s="12"/>
      <c r="P3562" s="12"/>
      <c r="Q3562" s="12"/>
      <c r="R3562" s="12"/>
      <c r="S3562" s="12"/>
      <c r="U3562" s="3"/>
      <c r="V3562" s="3"/>
    </row>
    <row r="3563" spans="1:22" x14ac:dyDescent="0.3">
      <c r="A3563" s="81"/>
      <c r="O3563" s="12"/>
      <c r="P3563" s="12"/>
      <c r="Q3563" s="12"/>
      <c r="R3563" s="12"/>
      <c r="S3563" s="12"/>
      <c r="U3563" s="3"/>
      <c r="V3563" s="3"/>
    </row>
    <row r="3564" spans="1:22" x14ac:dyDescent="0.3">
      <c r="A3564" s="81"/>
      <c r="O3564" s="12"/>
      <c r="P3564" s="12"/>
      <c r="Q3564" s="12"/>
      <c r="R3564" s="12"/>
      <c r="S3564" s="12"/>
      <c r="U3564" s="3"/>
      <c r="V3564" s="3"/>
    </row>
    <row r="3565" spans="1:22" x14ac:dyDescent="0.3">
      <c r="A3565" s="81"/>
      <c r="O3565" s="12"/>
      <c r="P3565" s="12"/>
      <c r="Q3565" s="12"/>
      <c r="R3565" s="12"/>
      <c r="S3565" s="12"/>
      <c r="U3565" s="3"/>
      <c r="V3565" s="3"/>
    </row>
    <row r="3566" spans="1:22" x14ac:dyDescent="0.3">
      <c r="A3566" s="81"/>
      <c r="O3566" s="12"/>
      <c r="P3566" s="12"/>
      <c r="Q3566" s="12"/>
      <c r="R3566" s="12"/>
      <c r="S3566" s="12"/>
      <c r="U3566" s="3"/>
      <c r="V3566" s="3"/>
    </row>
    <row r="3567" spans="1:22" x14ac:dyDescent="0.3">
      <c r="A3567" s="81"/>
      <c r="O3567" s="12"/>
      <c r="P3567" s="12"/>
      <c r="Q3567" s="12"/>
      <c r="R3567" s="12"/>
      <c r="S3567" s="12"/>
      <c r="U3567" s="3"/>
      <c r="V3567" s="3"/>
    </row>
    <row r="3568" spans="1:22" x14ac:dyDescent="0.3">
      <c r="A3568" s="81"/>
      <c r="O3568" s="12"/>
      <c r="P3568" s="12"/>
      <c r="Q3568" s="12"/>
      <c r="R3568" s="12"/>
      <c r="S3568" s="12"/>
      <c r="U3568" s="3"/>
      <c r="V3568" s="3"/>
    </row>
    <row r="3569" spans="1:22" x14ac:dyDescent="0.3">
      <c r="A3569" s="81"/>
      <c r="O3569" s="12"/>
      <c r="P3569" s="12"/>
      <c r="Q3569" s="12"/>
      <c r="R3569" s="12"/>
      <c r="S3569" s="12"/>
      <c r="U3569" s="3"/>
      <c r="V3569" s="3"/>
    </row>
    <row r="3570" spans="1:22" x14ac:dyDescent="0.3">
      <c r="A3570" s="81"/>
      <c r="O3570" s="12"/>
      <c r="P3570" s="12"/>
      <c r="Q3570" s="12"/>
      <c r="R3570" s="12"/>
      <c r="S3570" s="12"/>
      <c r="U3570" s="3"/>
      <c r="V3570" s="3"/>
    </row>
    <row r="3571" spans="1:22" x14ac:dyDescent="0.3">
      <c r="A3571" s="81"/>
      <c r="O3571" s="12"/>
      <c r="P3571" s="12"/>
      <c r="Q3571" s="12"/>
      <c r="R3571" s="12"/>
      <c r="S3571" s="12"/>
      <c r="U3571" s="3"/>
      <c r="V3571" s="3"/>
    </row>
    <row r="3572" spans="1:22" x14ac:dyDescent="0.3">
      <c r="A3572" s="81"/>
      <c r="O3572" s="12"/>
      <c r="P3572" s="12"/>
      <c r="Q3572" s="12"/>
      <c r="R3572" s="12"/>
      <c r="S3572" s="12"/>
      <c r="U3572" s="3"/>
      <c r="V3572" s="3"/>
    </row>
    <row r="3573" spans="1:22" x14ac:dyDescent="0.3">
      <c r="A3573" s="81"/>
      <c r="O3573" s="12"/>
      <c r="P3573" s="12"/>
      <c r="Q3573" s="12"/>
      <c r="R3573" s="12"/>
      <c r="S3573" s="12"/>
      <c r="U3573" s="3"/>
      <c r="V3573" s="3"/>
    </row>
    <row r="3574" spans="1:22" x14ac:dyDescent="0.3">
      <c r="A3574" s="81"/>
      <c r="O3574" s="12"/>
      <c r="P3574" s="12"/>
      <c r="Q3574" s="12"/>
      <c r="R3574" s="12"/>
      <c r="S3574" s="12"/>
      <c r="U3574" s="3"/>
      <c r="V3574" s="3"/>
    </row>
    <row r="3575" spans="1:22" x14ac:dyDescent="0.3">
      <c r="A3575" s="81"/>
      <c r="O3575" s="12"/>
      <c r="P3575" s="12"/>
      <c r="Q3575" s="12"/>
      <c r="R3575" s="12"/>
      <c r="S3575" s="12"/>
      <c r="U3575" s="3"/>
      <c r="V3575" s="3"/>
    </row>
    <row r="3576" spans="1:22" x14ac:dyDescent="0.3">
      <c r="A3576" s="81"/>
      <c r="O3576" s="12"/>
      <c r="P3576" s="12"/>
      <c r="Q3576" s="12"/>
      <c r="R3576" s="12"/>
      <c r="S3576" s="12"/>
      <c r="U3576" s="3"/>
      <c r="V3576" s="3"/>
    </row>
    <row r="3577" spans="1:22" x14ac:dyDescent="0.3">
      <c r="A3577" s="81"/>
      <c r="O3577" s="12"/>
      <c r="P3577" s="12"/>
      <c r="Q3577" s="12"/>
      <c r="R3577" s="12"/>
      <c r="S3577" s="12"/>
      <c r="U3577" s="3"/>
      <c r="V3577" s="3"/>
    </row>
    <row r="3578" spans="1:22" x14ac:dyDescent="0.3">
      <c r="A3578" s="81"/>
      <c r="O3578" s="12"/>
      <c r="P3578" s="12"/>
      <c r="Q3578" s="12"/>
      <c r="R3578" s="12"/>
      <c r="S3578" s="12"/>
      <c r="U3578" s="3"/>
      <c r="V3578" s="3"/>
    </row>
    <row r="3579" spans="1:22" x14ac:dyDescent="0.3">
      <c r="A3579" s="81"/>
      <c r="O3579" s="12"/>
      <c r="P3579" s="12"/>
      <c r="Q3579" s="12"/>
      <c r="R3579" s="12"/>
      <c r="S3579" s="12"/>
      <c r="U3579" s="3"/>
      <c r="V3579" s="3"/>
    </row>
    <row r="3580" spans="1:22" x14ac:dyDescent="0.3">
      <c r="A3580" s="81"/>
      <c r="O3580" s="12"/>
      <c r="P3580" s="12"/>
      <c r="Q3580" s="12"/>
      <c r="R3580" s="12"/>
      <c r="S3580" s="12"/>
      <c r="U3580" s="3"/>
      <c r="V3580" s="3"/>
    </row>
    <row r="3581" spans="1:22" x14ac:dyDescent="0.3">
      <c r="A3581" s="81"/>
      <c r="O3581" s="12"/>
      <c r="P3581" s="12"/>
      <c r="Q3581" s="12"/>
      <c r="R3581" s="12"/>
      <c r="S3581" s="12"/>
      <c r="U3581" s="3"/>
      <c r="V3581" s="3"/>
    </row>
    <row r="3582" spans="1:22" x14ac:dyDescent="0.3">
      <c r="A3582" s="81"/>
      <c r="O3582" s="12"/>
      <c r="P3582" s="12"/>
      <c r="Q3582" s="12"/>
      <c r="R3582" s="12"/>
      <c r="S3582" s="12"/>
      <c r="U3582" s="3"/>
      <c r="V3582" s="3"/>
    </row>
    <row r="3583" spans="1:22" x14ac:dyDescent="0.3">
      <c r="A3583" s="81"/>
      <c r="O3583" s="12"/>
      <c r="P3583" s="12"/>
      <c r="Q3583" s="12"/>
      <c r="R3583" s="12"/>
      <c r="S3583" s="12"/>
      <c r="U3583" s="3"/>
      <c r="V3583" s="3"/>
    </row>
    <row r="3584" spans="1:22" x14ac:dyDescent="0.3">
      <c r="A3584" s="81"/>
      <c r="O3584" s="12"/>
      <c r="P3584" s="12"/>
      <c r="Q3584" s="12"/>
      <c r="R3584" s="12"/>
      <c r="S3584" s="12"/>
      <c r="U3584" s="3"/>
      <c r="V3584" s="3"/>
    </row>
    <row r="3585" spans="1:22" x14ac:dyDescent="0.3">
      <c r="A3585" s="81"/>
      <c r="O3585" s="12"/>
      <c r="P3585" s="12"/>
      <c r="Q3585" s="12"/>
      <c r="R3585" s="12"/>
      <c r="S3585" s="12"/>
      <c r="U3585" s="3"/>
      <c r="V3585" s="3"/>
    </row>
    <row r="3586" spans="1:22" x14ac:dyDescent="0.3">
      <c r="A3586" s="81"/>
      <c r="O3586" s="12"/>
      <c r="P3586" s="12"/>
      <c r="Q3586" s="12"/>
      <c r="R3586" s="12"/>
      <c r="S3586" s="12"/>
      <c r="U3586" s="3"/>
      <c r="V3586" s="3"/>
    </row>
    <row r="3587" spans="1:22" x14ac:dyDescent="0.3">
      <c r="A3587" s="81"/>
      <c r="O3587" s="12"/>
      <c r="P3587" s="12"/>
      <c r="Q3587" s="12"/>
      <c r="R3587" s="12"/>
      <c r="S3587" s="12"/>
      <c r="U3587" s="3"/>
      <c r="V3587" s="3"/>
    </row>
    <row r="3588" spans="1:22" x14ac:dyDescent="0.3">
      <c r="A3588" s="81"/>
      <c r="O3588" s="12"/>
      <c r="P3588" s="12"/>
      <c r="Q3588" s="12"/>
      <c r="R3588" s="12"/>
      <c r="S3588" s="12"/>
      <c r="U3588" s="3"/>
      <c r="V3588" s="3"/>
    </row>
    <row r="3589" spans="1:22" x14ac:dyDescent="0.3">
      <c r="A3589" s="81"/>
      <c r="O3589" s="12"/>
      <c r="P3589" s="12"/>
      <c r="Q3589" s="12"/>
      <c r="R3589" s="12"/>
      <c r="S3589" s="12"/>
      <c r="U3589" s="3"/>
      <c r="V3589" s="3"/>
    </row>
    <row r="3590" spans="1:22" x14ac:dyDescent="0.3">
      <c r="A3590" s="81"/>
      <c r="O3590" s="12"/>
      <c r="P3590" s="12"/>
      <c r="Q3590" s="12"/>
      <c r="R3590" s="12"/>
      <c r="S3590" s="12"/>
      <c r="U3590" s="3"/>
      <c r="V3590" s="3"/>
    </row>
    <row r="3591" spans="1:22" x14ac:dyDescent="0.3">
      <c r="A3591" s="81"/>
      <c r="O3591" s="12"/>
      <c r="P3591" s="12"/>
      <c r="Q3591" s="12"/>
      <c r="R3591" s="12"/>
      <c r="S3591" s="12"/>
      <c r="U3591" s="3"/>
      <c r="V3591" s="3"/>
    </row>
    <row r="3592" spans="1:22" x14ac:dyDescent="0.3">
      <c r="A3592" s="81"/>
      <c r="O3592" s="12"/>
      <c r="P3592" s="12"/>
      <c r="Q3592" s="12"/>
      <c r="R3592" s="12"/>
      <c r="S3592" s="12"/>
      <c r="U3592" s="3"/>
      <c r="V3592" s="3"/>
    </row>
    <row r="3593" spans="1:22" x14ac:dyDescent="0.3">
      <c r="A3593" s="81"/>
      <c r="O3593" s="12"/>
      <c r="P3593" s="12"/>
      <c r="Q3593" s="12"/>
      <c r="R3593" s="12"/>
      <c r="S3593" s="12"/>
      <c r="U3593" s="3"/>
      <c r="V3593" s="3"/>
    </row>
    <row r="3594" spans="1:22" x14ac:dyDescent="0.3">
      <c r="A3594" s="81"/>
      <c r="O3594" s="12"/>
      <c r="P3594" s="12"/>
      <c r="Q3594" s="12"/>
      <c r="R3594" s="12"/>
      <c r="S3594" s="12"/>
      <c r="U3594" s="3"/>
      <c r="V3594" s="3"/>
    </row>
    <row r="3595" spans="1:22" x14ac:dyDescent="0.3">
      <c r="A3595" s="81"/>
      <c r="O3595" s="12"/>
      <c r="P3595" s="12"/>
      <c r="Q3595" s="12"/>
      <c r="R3595" s="12"/>
      <c r="S3595" s="12"/>
      <c r="U3595" s="3"/>
      <c r="V3595" s="3"/>
    </row>
    <row r="3596" spans="1:22" x14ac:dyDescent="0.3">
      <c r="A3596" s="81"/>
      <c r="O3596" s="12"/>
      <c r="P3596" s="12"/>
      <c r="Q3596" s="12"/>
      <c r="R3596" s="12"/>
      <c r="S3596" s="12"/>
      <c r="U3596" s="3"/>
      <c r="V3596" s="3"/>
    </row>
    <row r="3597" spans="1:22" x14ac:dyDescent="0.3">
      <c r="A3597" s="81"/>
      <c r="O3597" s="12"/>
      <c r="P3597" s="12"/>
      <c r="Q3597" s="12"/>
      <c r="R3597" s="12"/>
      <c r="S3597" s="12"/>
      <c r="U3597" s="3"/>
      <c r="V3597" s="3"/>
    </row>
    <row r="3598" spans="1:22" x14ac:dyDescent="0.3">
      <c r="A3598" s="81"/>
      <c r="O3598" s="12"/>
      <c r="P3598" s="12"/>
      <c r="Q3598" s="12"/>
      <c r="R3598" s="12"/>
      <c r="S3598" s="12"/>
      <c r="U3598" s="3"/>
      <c r="V3598" s="3"/>
    </row>
    <row r="3599" spans="1:22" x14ac:dyDescent="0.3">
      <c r="A3599" s="81"/>
      <c r="O3599" s="12"/>
      <c r="P3599" s="12"/>
      <c r="Q3599" s="12"/>
      <c r="R3599" s="12"/>
      <c r="S3599" s="12"/>
      <c r="U3599" s="3"/>
      <c r="V3599" s="3"/>
    </row>
    <row r="3600" spans="1:22" x14ac:dyDescent="0.3">
      <c r="A3600" s="81"/>
      <c r="O3600" s="12"/>
      <c r="P3600" s="12"/>
      <c r="Q3600" s="12"/>
      <c r="R3600" s="12"/>
      <c r="S3600" s="12"/>
      <c r="U3600" s="3"/>
      <c r="V3600" s="3"/>
    </row>
    <row r="3601" spans="1:22" x14ac:dyDescent="0.3">
      <c r="A3601" s="81"/>
      <c r="O3601" s="12"/>
      <c r="P3601" s="12"/>
      <c r="Q3601" s="12"/>
      <c r="R3601" s="12"/>
      <c r="S3601" s="12"/>
      <c r="U3601" s="3"/>
      <c r="V3601" s="3"/>
    </row>
    <row r="3602" spans="1:22" x14ac:dyDescent="0.3">
      <c r="A3602" s="81"/>
      <c r="O3602" s="12"/>
      <c r="P3602" s="12"/>
      <c r="Q3602" s="12"/>
      <c r="R3602" s="12"/>
      <c r="S3602" s="12"/>
      <c r="U3602" s="3"/>
      <c r="V3602" s="3"/>
    </row>
    <row r="3603" spans="1:22" x14ac:dyDescent="0.3">
      <c r="A3603" s="81"/>
      <c r="O3603" s="12"/>
      <c r="P3603" s="12"/>
      <c r="Q3603" s="12"/>
      <c r="R3603" s="12"/>
      <c r="S3603" s="12"/>
      <c r="U3603" s="3"/>
      <c r="V3603" s="3"/>
    </row>
    <row r="3604" spans="1:22" x14ac:dyDescent="0.3">
      <c r="A3604" s="81"/>
      <c r="O3604" s="12"/>
      <c r="P3604" s="12"/>
      <c r="Q3604" s="12"/>
      <c r="R3604" s="12"/>
      <c r="S3604" s="12"/>
      <c r="U3604" s="3"/>
      <c r="V3604" s="3"/>
    </row>
    <row r="3605" spans="1:22" x14ac:dyDescent="0.3">
      <c r="A3605" s="81"/>
      <c r="O3605" s="12"/>
      <c r="P3605" s="12"/>
      <c r="Q3605" s="12"/>
      <c r="R3605" s="12"/>
      <c r="S3605" s="12"/>
      <c r="U3605" s="3"/>
      <c r="V3605" s="3"/>
    </row>
    <row r="3606" spans="1:22" x14ac:dyDescent="0.3">
      <c r="A3606" s="81"/>
      <c r="O3606" s="12"/>
      <c r="P3606" s="12"/>
      <c r="Q3606" s="12"/>
      <c r="R3606" s="12"/>
      <c r="S3606" s="12"/>
      <c r="U3606" s="3"/>
      <c r="V3606" s="3"/>
    </row>
    <row r="3607" spans="1:22" x14ac:dyDescent="0.3">
      <c r="A3607" s="81"/>
      <c r="O3607" s="12"/>
      <c r="P3607" s="12"/>
      <c r="Q3607" s="12"/>
      <c r="R3607" s="12"/>
      <c r="S3607" s="12"/>
      <c r="U3607" s="3"/>
      <c r="V3607" s="3"/>
    </row>
    <row r="3608" spans="1:22" x14ac:dyDescent="0.3">
      <c r="A3608" s="81"/>
      <c r="O3608" s="12"/>
      <c r="P3608" s="12"/>
      <c r="Q3608" s="12"/>
      <c r="R3608" s="12"/>
      <c r="S3608" s="12"/>
      <c r="U3608" s="3"/>
      <c r="V3608" s="3"/>
    </row>
    <row r="3609" spans="1:22" x14ac:dyDescent="0.3">
      <c r="A3609" s="81"/>
      <c r="O3609" s="12"/>
      <c r="P3609" s="12"/>
      <c r="Q3609" s="12"/>
      <c r="R3609" s="12"/>
      <c r="S3609" s="12"/>
      <c r="U3609" s="3"/>
      <c r="V3609" s="3"/>
    </row>
    <row r="3610" spans="1:22" x14ac:dyDescent="0.3">
      <c r="A3610" s="81"/>
      <c r="O3610" s="12"/>
      <c r="P3610" s="12"/>
      <c r="Q3610" s="12"/>
      <c r="R3610" s="12"/>
      <c r="S3610" s="12"/>
      <c r="U3610" s="3"/>
      <c r="V3610" s="3"/>
    </row>
    <row r="3611" spans="1:22" x14ac:dyDescent="0.3">
      <c r="A3611" s="81"/>
      <c r="O3611" s="12"/>
      <c r="P3611" s="12"/>
      <c r="Q3611" s="12"/>
      <c r="R3611" s="12"/>
      <c r="S3611" s="12"/>
      <c r="U3611" s="3"/>
      <c r="V3611" s="3"/>
    </row>
    <row r="3612" spans="1:22" x14ac:dyDescent="0.3">
      <c r="A3612" s="81"/>
      <c r="O3612" s="12"/>
      <c r="P3612" s="12"/>
      <c r="Q3612" s="12"/>
      <c r="R3612" s="12"/>
      <c r="S3612" s="12"/>
      <c r="U3612" s="3"/>
      <c r="V3612" s="3"/>
    </row>
    <row r="3613" spans="1:22" x14ac:dyDescent="0.3">
      <c r="A3613" s="81"/>
      <c r="O3613" s="12"/>
      <c r="P3613" s="12"/>
      <c r="Q3613" s="12"/>
      <c r="R3613" s="12"/>
      <c r="S3613" s="12"/>
      <c r="U3613" s="3"/>
      <c r="V3613" s="3"/>
    </row>
    <row r="3614" spans="1:22" x14ac:dyDescent="0.3">
      <c r="A3614" s="81"/>
      <c r="O3614" s="12"/>
      <c r="P3614" s="12"/>
      <c r="Q3614" s="12"/>
      <c r="R3614" s="12"/>
      <c r="S3614" s="12"/>
      <c r="U3614" s="3"/>
      <c r="V3614" s="3"/>
    </row>
    <row r="3615" spans="1:22" x14ac:dyDescent="0.3">
      <c r="A3615" s="81"/>
      <c r="O3615" s="12"/>
      <c r="P3615" s="12"/>
      <c r="Q3615" s="12"/>
      <c r="R3615" s="12"/>
      <c r="S3615" s="12"/>
      <c r="U3615" s="3"/>
      <c r="V3615" s="3"/>
    </row>
    <row r="3616" spans="1:22" x14ac:dyDescent="0.3">
      <c r="A3616" s="81"/>
      <c r="O3616" s="12"/>
      <c r="P3616" s="12"/>
      <c r="Q3616" s="12"/>
      <c r="R3616" s="12"/>
      <c r="S3616" s="12"/>
      <c r="U3616" s="3"/>
      <c r="V3616" s="3"/>
    </row>
    <row r="3617" spans="1:22" x14ac:dyDescent="0.3">
      <c r="A3617" s="81"/>
      <c r="O3617" s="12"/>
      <c r="P3617" s="12"/>
      <c r="Q3617" s="12"/>
      <c r="R3617" s="12"/>
      <c r="S3617" s="12"/>
      <c r="U3617" s="3"/>
      <c r="V3617" s="3"/>
    </row>
    <row r="3618" spans="1:22" x14ac:dyDescent="0.3">
      <c r="A3618" s="81"/>
      <c r="O3618" s="12"/>
      <c r="P3618" s="12"/>
      <c r="Q3618" s="12"/>
      <c r="R3618" s="12"/>
      <c r="S3618" s="12"/>
      <c r="U3618" s="3"/>
      <c r="V3618" s="3"/>
    </row>
    <row r="3619" spans="1:22" x14ac:dyDescent="0.3">
      <c r="A3619" s="81"/>
      <c r="O3619" s="12"/>
      <c r="P3619" s="12"/>
      <c r="Q3619" s="12"/>
      <c r="R3619" s="12"/>
      <c r="S3619" s="12"/>
      <c r="U3619" s="3"/>
      <c r="V3619" s="3"/>
    </row>
    <row r="3620" spans="1:22" x14ac:dyDescent="0.3">
      <c r="A3620" s="81"/>
      <c r="O3620" s="12"/>
      <c r="P3620" s="12"/>
      <c r="Q3620" s="12"/>
      <c r="R3620" s="12"/>
      <c r="S3620" s="12"/>
      <c r="U3620" s="3"/>
      <c r="V3620" s="3"/>
    </row>
    <row r="3621" spans="1:22" x14ac:dyDescent="0.3">
      <c r="A3621" s="81"/>
      <c r="O3621" s="12"/>
      <c r="P3621" s="12"/>
      <c r="Q3621" s="12"/>
      <c r="R3621" s="12"/>
      <c r="S3621" s="12"/>
      <c r="U3621" s="3"/>
      <c r="V3621" s="3"/>
    </row>
    <row r="3622" spans="1:22" x14ac:dyDescent="0.3">
      <c r="A3622" s="81"/>
      <c r="O3622" s="12"/>
      <c r="P3622" s="12"/>
      <c r="Q3622" s="12"/>
      <c r="R3622" s="12"/>
      <c r="S3622" s="12"/>
      <c r="U3622" s="3"/>
      <c r="V3622" s="3"/>
    </row>
    <row r="3623" spans="1:22" x14ac:dyDescent="0.3">
      <c r="A3623" s="81"/>
      <c r="O3623" s="12"/>
      <c r="P3623" s="12"/>
      <c r="Q3623" s="12"/>
      <c r="R3623" s="12"/>
      <c r="S3623" s="12"/>
      <c r="U3623" s="3"/>
      <c r="V3623" s="3"/>
    </row>
    <row r="3624" spans="1:22" x14ac:dyDescent="0.3">
      <c r="A3624" s="81"/>
      <c r="O3624" s="12"/>
      <c r="P3624" s="12"/>
      <c r="Q3624" s="12"/>
      <c r="R3624" s="12"/>
      <c r="S3624" s="12"/>
      <c r="U3624" s="3"/>
      <c r="V3624" s="3"/>
    </row>
    <row r="3625" spans="1:22" x14ac:dyDescent="0.3">
      <c r="A3625" s="81"/>
      <c r="O3625" s="12"/>
      <c r="P3625" s="12"/>
      <c r="Q3625" s="12"/>
      <c r="R3625" s="12"/>
      <c r="S3625" s="12"/>
      <c r="U3625" s="3"/>
      <c r="V3625" s="3"/>
    </row>
    <row r="3626" spans="1:22" x14ac:dyDescent="0.3">
      <c r="A3626" s="81"/>
      <c r="O3626" s="12"/>
      <c r="P3626" s="12"/>
      <c r="Q3626" s="12"/>
      <c r="R3626" s="12"/>
      <c r="S3626" s="12"/>
      <c r="U3626" s="3"/>
      <c r="V3626" s="3"/>
    </row>
    <row r="3627" spans="1:22" x14ac:dyDescent="0.3">
      <c r="A3627" s="81"/>
      <c r="O3627" s="12"/>
      <c r="P3627" s="12"/>
      <c r="Q3627" s="12"/>
      <c r="R3627" s="12"/>
      <c r="S3627" s="12"/>
      <c r="U3627" s="3"/>
      <c r="V3627" s="3"/>
    </row>
    <row r="3628" spans="1:22" x14ac:dyDescent="0.3">
      <c r="A3628" s="81"/>
      <c r="O3628" s="12"/>
      <c r="P3628" s="12"/>
      <c r="Q3628" s="12"/>
      <c r="R3628" s="12"/>
      <c r="S3628" s="12"/>
      <c r="U3628" s="3"/>
      <c r="V3628" s="3"/>
    </row>
    <row r="3629" spans="1:22" x14ac:dyDescent="0.3">
      <c r="A3629" s="81"/>
      <c r="O3629" s="12"/>
      <c r="P3629" s="12"/>
      <c r="Q3629" s="12"/>
      <c r="R3629" s="12"/>
      <c r="S3629" s="12"/>
      <c r="U3629" s="3"/>
      <c r="V3629" s="3"/>
    </row>
    <row r="3630" spans="1:22" x14ac:dyDescent="0.3">
      <c r="A3630" s="81"/>
      <c r="O3630" s="12"/>
      <c r="P3630" s="12"/>
      <c r="Q3630" s="12"/>
      <c r="R3630" s="12"/>
      <c r="S3630" s="12"/>
      <c r="U3630" s="3"/>
      <c r="V3630" s="3"/>
    </row>
    <row r="3631" spans="1:22" x14ac:dyDescent="0.3">
      <c r="A3631" s="81"/>
      <c r="O3631" s="12"/>
      <c r="P3631" s="12"/>
      <c r="Q3631" s="12"/>
      <c r="R3631" s="12"/>
      <c r="S3631" s="12"/>
      <c r="U3631" s="3"/>
      <c r="V3631" s="3"/>
    </row>
    <row r="3632" spans="1:22" x14ac:dyDescent="0.3">
      <c r="A3632" s="81"/>
      <c r="O3632" s="12"/>
      <c r="P3632" s="12"/>
      <c r="Q3632" s="12"/>
      <c r="R3632" s="12"/>
      <c r="S3632" s="12"/>
      <c r="U3632" s="3"/>
      <c r="V3632" s="3"/>
    </row>
    <row r="3633" spans="1:22" x14ac:dyDescent="0.3">
      <c r="A3633" s="81"/>
      <c r="O3633" s="12"/>
      <c r="P3633" s="12"/>
      <c r="Q3633" s="12"/>
      <c r="R3633" s="12"/>
      <c r="S3633" s="12"/>
      <c r="U3633" s="3"/>
      <c r="V3633" s="3"/>
    </row>
    <row r="3634" spans="1:22" x14ac:dyDescent="0.3">
      <c r="A3634" s="81"/>
      <c r="O3634" s="12"/>
      <c r="P3634" s="12"/>
      <c r="Q3634" s="12"/>
      <c r="R3634" s="12"/>
      <c r="S3634" s="12"/>
      <c r="U3634" s="3"/>
      <c r="V3634" s="3"/>
    </row>
    <row r="3635" spans="1:22" x14ac:dyDescent="0.3">
      <c r="A3635" s="81"/>
      <c r="O3635" s="12"/>
      <c r="P3635" s="12"/>
      <c r="Q3635" s="12"/>
      <c r="R3635" s="12"/>
      <c r="S3635" s="12"/>
      <c r="U3635" s="3"/>
      <c r="V3635" s="3"/>
    </row>
    <row r="3636" spans="1:22" x14ac:dyDescent="0.3">
      <c r="A3636" s="81"/>
      <c r="O3636" s="12"/>
      <c r="P3636" s="12"/>
      <c r="Q3636" s="12"/>
      <c r="R3636" s="12"/>
      <c r="S3636" s="12"/>
      <c r="U3636" s="3"/>
      <c r="V3636" s="3"/>
    </row>
    <row r="3637" spans="1:22" x14ac:dyDescent="0.3">
      <c r="A3637" s="81"/>
      <c r="O3637" s="12"/>
      <c r="P3637" s="12"/>
      <c r="Q3637" s="12"/>
      <c r="R3637" s="12"/>
      <c r="S3637" s="12"/>
      <c r="U3637" s="3"/>
      <c r="V3637" s="3"/>
    </row>
    <row r="3638" spans="1:22" x14ac:dyDescent="0.3">
      <c r="A3638" s="81"/>
      <c r="O3638" s="12"/>
      <c r="P3638" s="12"/>
      <c r="Q3638" s="12"/>
      <c r="R3638" s="12"/>
      <c r="S3638" s="12"/>
      <c r="U3638" s="3"/>
      <c r="V3638" s="3"/>
    </row>
    <row r="3639" spans="1:22" x14ac:dyDescent="0.3">
      <c r="A3639" s="81"/>
      <c r="O3639" s="12"/>
      <c r="P3639" s="12"/>
      <c r="Q3639" s="12"/>
      <c r="R3639" s="12"/>
      <c r="S3639" s="12"/>
      <c r="U3639" s="3"/>
      <c r="V3639" s="3"/>
    </row>
    <row r="3640" spans="1:22" x14ac:dyDescent="0.3">
      <c r="A3640" s="81"/>
      <c r="O3640" s="12"/>
      <c r="P3640" s="12"/>
      <c r="Q3640" s="12"/>
      <c r="R3640" s="12"/>
      <c r="S3640" s="12"/>
      <c r="U3640" s="3"/>
      <c r="V3640" s="3"/>
    </row>
    <row r="3641" spans="1:22" x14ac:dyDescent="0.3">
      <c r="A3641" s="81"/>
      <c r="O3641" s="12"/>
      <c r="P3641" s="12"/>
      <c r="Q3641" s="12"/>
      <c r="R3641" s="12"/>
      <c r="S3641" s="12"/>
      <c r="U3641" s="3"/>
      <c r="V3641" s="3"/>
    </row>
    <row r="3642" spans="1:22" x14ac:dyDescent="0.3">
      <c r="A3642" s="81"/>
      <c r="O3642" s="12"/>
      <c r="P3642" s="12"/>
      <c r="Q3642" s="12"/>
      <c r="R3642" s="12"/>
      <c r="S3642" s="12"/>
      <c r="U3642" s="3"/>
      <c r="V3642" s="3"/>
    </row>
    <row r="3643" spans="1:22" x14ac:dyDescent="0.3">
      <c r="A3643" s="81"/>
      <c r="O3643" s="12"/>
      <c r="P3643" s="12"/>
      <c r="Q3643" s="12"/>
      <c r="R3643" s="12"/>
      <c r="S3643" s="12"/>
      <c r="U3643" s="3"/>
      <c r="V3643" s="3"/>
    </row>
    <row r="3644" spans="1:22" x14ac:dyDescent="0.3">
      <c r="A3644" s="81"/>
      <c r="O3644" s="12"/>
      <c r="P3644" s="12"/>
      <c r="Q3644" s="12"/>
      <c r="R3644" s="12"/>
      <c r="S3644" s="12"/>
      <c r="U3644" s="3"/>
      <c r="V3644" s="3"/>
    </row>
    <row r="3645" spans="1:22" x14ac:dyDescent="0.3">
      <c r="A3645" s="81"/>
      <c r="O3645" s="12"/>
      <c r="P3645" s="12"/>
      <c r="Q3645" s="12"/>
      <c r="R3645" s="12"/>
      <c r="S3645" s="12"/>
      <c r="U3645" s="3"/>
      <c r="V3645" s="3"/>
    </row>
    <row r="3646" spans="1:22" x14ac:dyDescent="0.3">
      <c r="A3646" s="81"/>
      <c r="O3646" s="12"/>
      <c r="P3646" s="12"/>
      <c r="Q3646" s="12"/>
      <c r="R3646" s="12"/>
      <c r="S3646" s="12"/>
      <c r="U3646" s="3"/>
      <c r="V3646" s="3"/>
    </row>
    <row r="3647" spans="1:22" x14ac:dyDescent="0.3">
      <c r="A3647" s="81"/>
      <c r="O3647" s="12"/>
      <c r="P3647" s="12"/>
      <c r="Q3647" s="12"/>
      <c r="R3647" s="12"/>
      <c r="S3647" s="12"/>
      <c r="U3647" s="3"/>
      <c r="V3647" s="3"/>
    </row>
    <row r="3648" spans="1:22" x14ac:dyDescent="0.3">
      <c r="A3648" s="81"/>
      <c r="O3648" s="12"/>
      <c r="P3648" s="12"/>
      <c r="Q3648" s="12"/>
      <c r="R3648" s="12"/>
      <c r="S3648" s="12"/>
      <c r="U3648" s="3"/>
      <c r="V3648" s="3"/>
    </row>
    <row r="3649" spans="1:22" x14ac:dyDescent="0.3">
      <c r="A3649" s="81"/>
      <c r="O3649" s="12"/>
      <c r="P3649" s="12"/>
      <c r="Q3649" s="12"/>
      <c r="R3649" s="12"/>
      <c r="S3649" s="12"/>
      <c r="U3649" s="3"/>
      <c r="V3649" s="3"/>
    </row>
    <row r="3650" spans="1:22" x14ac:dyDescent="0.3">
      <c r="A3650" s="81"/>
      <c r="O3650" s="12"/>
      <c r="P3650" s="12"/>
      <c r="Q3650" s="12"/>
      <c r="R3650" s="12"/>
      <c r="S3650" s="12"/>
      <c r="U3650" s="3"/>
      <c r="V3650" s="3"/>
    </row>
    <row r="3651" spans="1:22" x14ac:dyDescent="0.3">
      <c r="A3651" s="81"/>
      <c r="O3651" s="12"/>
      <c r="P3651" s="12"/>
      <c r="Q3651" s="12"/>
      <c r="R3651" s="12"/>
      <c r="S3651" s="12"/>
      <c r="U3651" s="3"/>
      <c r="V3651" s="3"/>
    </row>
    <row r="3652" spans="1:22" x14ac:dyDescent="0.3">
      <c r="A3652" s="81"/>
      <c r="O3652" s="12"/>
      <c r="P3652" s="12"/>
      <c r="Q3652" s="12"/>
      <c r="R3652" s="12"/>
      <c r="S3652" s="12"/>
      <c r="U3652" s="3"/>
      <c r="V3652" s="3"/>
    </row>
    <row r="3653" spans="1:22" x14ac:dyDescent="0.3">
      <c r="A3653" s="81"/>
      <c r="O3653" s="12"/>
      <c r="P3653" s="12"/>
      <c r="Q3653" s="12"/>
      <c r="R3653" s="12"/>
      <c r="S3653" s="12"/>
      <c r="U3653" s="3"/>
      <c r="V3653" s="3"/>
    </row>
    <row r="3654" spans="1:22" x14ac:dyDescent="0.3">
      <c r="A3654" s="81"/>
      <c r="O3654" s="12"/>
      <c r="P3654" s="12"/>
      <c r="Q3654" s="12"/>
      <c r="R3654" s="12"/>
      <c r="S3654" s="12"/>
      <c r="U3654" s="3"/>
      <c r="V3654" s="3"/>
    </row>
    <row r="3655" spans="1:22" x14ac:dyDescent="0.3">
      <c r="A3655" s="81"/>
      <c r="O3655" s="12"/>
      <c r="P3655" s="12"/>
      <c r="Q3655" s="12"/>
      <c r="R3655" s="12"/>
      <c r="S3655" s="12"/>
      <c r="U3655" s="3"/>
      <c r="V3655" s="3"/>
    </row>
    <row r="3656" spans="1:22" x14ac:dyDescent="0.3">
      <c r="A3656" s="81"/>
      <c r="O3656" s="12"/>
      <c r="P3656" s="12"/>
      <c r="Q3656" s="12"/>
      <c r="R3656" s="12"/>
      <c r="S3656" s="12"/>
      <c r="U3656" s="3"/>
      <c r="V3656" s="3"/>
    </row>
    <row r="3657" spans="1:22" x14ac:dyDescent="0.3">
      <c r="A3657" s="81"/>
      <c r="O3657" s="12"/>
      <c r="P3657" s="12"/>
      <c r="Q3657" s="12"/>
      <c r="R3657" s="12"/>
      <c r="S3657" s="12"/>
      <c r="U3657" s="3"/>
      <c r="V3657" s="3"/>
    </row>
    <row r="3658" spans="1:22" x14ac:dyDescent="0.3">
      <c r="A3658" s="81"/>
      <c r="O3658" s="12"/>
      <c r="P3658" s="12"/>
      <c r="Q3658" s="12"/>
      <c r="R3658" s="12"/>
      <c r="S3658" s="12"/>
      <c r="U3658" s="3"/>
      <c r="V3658" s="3"/>
    </row>
    <row r="3659" spans="1:22" x14ac:dyDescent="0.3">
      <c r="A3659" s="81"/>
      <c r="O3659" s="12"/>
      <c r="P3659" s="12"/>
      <c r="Q3659" s="12"/>
      <c r="R3659" s="12"/>
      <c r="S3659" s="12"/>
      <c r="U3659" s="3"/>
      <c r="V3659" s="3"/>
    </row>
    <row r="3660" spans="1:22" x14ac:dyDescent="0.3">
      <c r="A3660" s="81"/>
      <c r="O3660" s="12"/>
      <c r="P3660" s="12"/>
      <c r="Q3660" s="12"/>
      <c r="R3660" s="12"/>
      <c r="S3660" s="12"/>
      <c r="U3660" s="3"/>
      <c r="V3660" s="3"/>
    </row>
    <row r="3661" spans="1:22" x14ac:dyDescent="0.3">
      <c r="A3661" s="81"/>
      <c r="O3661" s="12"/>
      <c r="P3661" s="12"/>
      <c r="Q3661" s="12"/>
      <c r="R3661" s="12"/>
      <c r="S3661" s="12"/>
      <c r="U3661" s="3"/>
      <c r="V3661" s="3"/>
    </row>
    <row r="3662" spans="1:22" x14ac:dyDescent="0.3">
      <c r="A3662" s="81"/>
      <c r="O3662" s="12"/>
      <c r="P3662" s="12"/>
      <c r="Q3662" s="12"/>
      <c r="R3662" s="12"/>
      <c r="S3662" s="12"/>
      <c r="U3662" s="3"/>
      <c r="V3662" s="3"/>
    </row>
    <row r="3663" spans="1:22" x14ac:dyDescent="0.3">
      <c r="A3663" s="81"/>
      <c r="O3663" s="12"/>
      <c r="P3663" s="12"/>
      <c r="Q3663" s="12"/>
      <c r="R3663" s="12"/>
      <c r="S3663" s="12"/>
      <c r="U3663" s="3"/>
      <c r="V3663" s="3"/>
    </row>
    <row r="3664" spans="1:22" x14ac:dyDescent="0.3">
      <c r="A3664" s="81"/>
      <c r="O3664" s="12"/>
      <c r="P3664" s="12"/>
      <c r="Q3664" s="12"/>
      <c r="R3664" s="12"/>
      <c r="S3664" s="12"/>
      <c r="U3664" s="3"/>
      <c r="V3664" s="3"/>
    </row>
    <row r="3665" spans="1:22" x14ac:dyDescent="0.3">
      <c r="A3665" s="81"/>
      <c r="O3665" s="12"/>
      <c r="P3665" s="12"/>
      <c r="Q3665" s="12"/>
      <c r="R3665" s="12"/>
      <c r="S3665" s="12"/>
      <c r="U3665" s="3"/>
      <c r="V3665" s="3"/>
    </row>
    <row r="3666" spans="1:22" x14ac:dyDescent="0.3">
      <c r="A3666" s="81"/>
      <c r="O3666" s="12"/>
      <c r="P3666" s="12"/>
      <c r="Q3666" s="12"/>
      <c r="R3666" s="12"/>
      <c r="S3666" s="12"/>
      <c r="U3666" s="3"/>
      <c r="V3666" s="3"/>
    </row>
    <row r="3667" spans="1:22" x14ac:dyDescent="0.3">
      <c r="A3667" s="81"/>
      <c r="O3667" s="12"/>
      <c r="P3667" s="12"/>
      <c r="Q3667" s="12"/>
      <c r="R3667" s="12"/>
      <c r="S3667" s="12"/>
      <c r="U3667" s="3"/>
      <c r="V3667" s="3"/>
    </row>
    <row r="3668" spans="1:22" x14ac:dyDescent="0.3">
      <c r="A3668" s="81"/>
      <c r="O3668" s="12"/>
      <c r="P3668" s="12"/>
      <c r="Q3668" s="12"/>
      <c r="R3668" s="12"/>
      <c r="S3668" s="12"/>
      <c r="U3668" s="3"/>
      <c r="V3668" s="3"/>
    </row>
    <row r="3669" spans="1:22" x14ac:dyDescent="0.3">
      <c r="A3669" s="81"/>
      <c r="O3669" s="12"/>
      <c r="P3669" s="12"/>
      <c r="Q3669" s="12"/>
      <c r="R3669" s="12"/>
      <c r="S3669" s="12"/>
      <c r="U3669" s="3"/>
      <c r="V3669" s="3"/>
    </row>
    <row r="3670" spans="1:22" x14ac:dyDescent="0.3">
      <c r="A3670" s="81"/>
      <c r="O3670" s="12"/>
      <c r="P3670" s="12"/>
      <c r="Q3670" s="12"/>
      <c r="R3670" s="12"/>
      <c r="S3670" s="12"/>
      <c r="U3670" s="3"/>
      <c r="V3670" s="3"/>
    </row>
    <row r="3671" spans="1:22" x14ac:dyDescent="0.3">
      <c r="A3671" s="81"/>
      <c r="O3671" s="12"/>
      <c r="P3671" s="12"/>
      <c r="Q3671" s="12"/>
      <c r="R3671" s="12"/>
      <c r="S3671" s="12"/>
      <c r="U3671" s="3"/>
      <c r="V3671" s="3"/>
    </row>
    <row r="3672" spans="1:22" x14ac:dyDescent="0.3">
      <c r="A3672" s="81"/>
      <c r="O3672" s="12"/>
      <c r="P3672" s="12"/>
      <c r="Q3672" s="12"/>
      <c r="R3672" s="12"/>
      <c r="S3672" s="12"/>
      <c r="U3672" s="3"/>
      <c r="V3672" s="3"/>
    </row>
    <row r="3673" spans="1:22" x14ac:dyDescent="0.3">
      <c r="A3673" s="81"/>
      <c r="O3673" s="12"/>
      <c r="P3673" s="12"/>
      <c r="Q3673" s="12"/>
      <c r="R3673" s="12"/>
      <c r="S3673" s="12"/>
      <c r="U3673" s="3"/>
      <c r="V3673" s="3"/>
    </row>
    <row r="3674" spans="1:22" x14ac:dyDescent="0.3">
      <c r="A3674" s="81"/>
      <c r="O3674" s="12"/>
      <c r="P3674" s="12"/>
      <c r="Q3674" s="12"/>
      <c r="R3674" s="12"/>
      <c r="S3674" s="12"/>
      <c r="U3674" s="3"/>
      <c r="V3674" s="3"/>
    </row>
    <row r="3675" spans="1:22" x14ac:dyDescent="0.3">
      <c r="A3675" s="81"/>
      <c r="O3675" s="12"/>
      <c r="P3675" s="12"/>
      <c r="Q3675" s="12"/>
      <c r="R3675" s="12"/>
      <c r="S3675" s="12"/>
      <c r="U3675" s="3"/>
      <c r="V3675" s="3"/>
    </row>
    <row r="3676" spans="1:22" x14ac:dyDescent="0.3">
      <c r="A3676" s="81"/>
      <c r="O3676" s="12"/>
      <c r="P3676" s="12"/>
      <c r="Q3676" s="12"/>
      <c r="R3676" s="12"/>
      <c r="S3676" s="12"/>
      <c r="U3676" s="3"/>
      <c r="V3676" s="3"/>
    </row>
    <row r="3677" spans="1:22" x14ac:dyDescent="0.3">
      <c r="A3677" s="81"/>
      <c r="O3677" s="12"/>
      <c r="P3677" s="12"/>
      <c r="Q3677" s="12"/>
      <c r="R3677" s="12"/>
      <c r="S3677" s="12"/>
      <c r="U3677" s="3"/>
      <c r="V3677" s="3"/>
    </row>
    <row r="3678" spans="1:22" x14ac:dyDescent="0.3">
      <c r="A3678" s="81"/>
      <c r="O3678" s="12"/>
      <c r="P3678" s="12"/>
      <c r="Q3678" s="12"/>
      <c r="R3678" s="12"/>
      <c r="S3678" s="12"/>
      <c r="U3678" s="3"/>
      <c r="V3678" s="3"/>
    </row>
    <row r="3679" spans="1:22" x14ac:dyDescent="0.3">
      <c r="A3679" s="81"/>
      <c r="O3679" s="12"/>
      <c r="P3679" s="12"/>
      <c r="Q3679" s="12"/>
      <c r="R3679" s="12"/>
      <c r="S3679" s="12"/>
      <c r="U3679" s="3"/>
      <c r="V3679" s="3"/>
    </row>
    <row r="3680" spans="1:22" x14ac:dyDescent="0.3">
      <c r="A3680" s="81"/>
      <c r="O3680" s="12"/>
      <c r="P3680" s="12"/>
      <c r="Q3680" s="12"/>
      <c r="R3680" s="12"/>
      <c r="S3680" s="12"/>
      <c r="U3680" s="3"/>
      <c r="V3680" s="3"/>
    </row>
    <row r="3681" spans="1:22" x14ac:dyDescent="0.3">
      <c r="A3681" s="81"/>
      <c r="O3681" s="12"/>
      <c r="P3681" s="12"/>
      <c r="Q3681" s="12"/>
      <c r="R3681" s="12"/>
      <c r="S3681" s="12"/>
      <c r="U3681" s="3"/>
      <c r="V3681" s="3"/>
    </row>
    <row r="3682" spans="1:22" x14ac:dyDescent="0.3">
      <c r="A3682" s="81"/>
      <c r="O3682" s="12"/>
      <c r="P3682" s="12"/>
      <c r="Q3682" s="12"/>
      <c r="R3682" s="12"/>
      <c r="S3682" s="12"/>
      <c r="U3682" s="3"/>
      <c r="V3682" s="3"/>
    </row>
    <row r="3683" spans="1:22" x14ac:dyDescent="0.3">
      <c r="A3683" s="81"/>
      <c r="O3683" s="12"/>
      <c r="P3683" s="12"/>
      <c r="Q3683" s="12"/>
      <c r="R3683" s="12"/>
      <c r="S3683" s="12"/>
      <c r="U3683" s="3"/>
      <c r="V3683" s="3"/>
    </row>
    <row r="3684" spans="1:22" x14ac:dyDescent="0.3">
      <c r="A3684" s="81"/>
      <c r="O3684" s="12"/>
      <c r="P3684" s="12"/>
      <c r="Q3684" s="12"/>
      <c r="R3684" s="12"/>
      <c r="S3684" s="12"/>
      <c r="U3684" s="3"/>
      <c r="V3684" s="3"/>
    </row>
    <row r="3685" spans="1:22" x14ac:dyDescent="0.3">
      <c r="A3685" s="81"/>
      <c r="O3685" s="12"/>
      <c r="P3685" s="12"/>
      <c r="Q3685" s="12"/>
      <c r="R3685" s="12"/>
      <c r="S3685" s="12"/>
      <c r="U3685" s="3"/>
      <c r="V3685" s="3"/>
    </row>
    <row r="3686" spans="1:22" x14ac:dyDescent="0.3">
      <c r="A3686" s="81"/>
      <c r="O3686" s="12"/>
      <c r="P3686" s="12"/>
      <c r="Q3686" s="12"/>
      <c r="R3686" s="12"/>
      <c r="S3686" s="12"/>
      <c r="U3686" s="3"/>
      <c r="V3686" s="3"/>
    </row>
    <row r="3687" spans="1:22" x14ac:dyDescent="0.3">
      <c r="A3687" s="81"/>
      <c r="O3687" s="12"/>
      <c r="P3687" s="12"/>
      <c r="Q3687" s="12"/>
      <c r="R3687" s="12"/>
      <c r="S3687" s="12"/>
      <c r="U3687" s="3"/>
      <c r="V3687" s="3"/>
    </row>
    <row r="3688" spans="1:22" x14ac:dyDescent="0.3">
      <c r="A3688" s="81"/>
      <c r="O3688" s="12"/>
      <c r="P3688" s="12"/>
      <c r="Q3688" s="12"/>
      <c r="R3688" s="12"/>
      <c r="S3688" s="12"/>
      <c r="U3688" s="3"/>
      <c r="V3688" s="3"/>
    </row>
    <row r="3689" spans="1:22" x14ac:dyDescent="0.3">
      <c r="A3689" s="81"/>
      <c r="O3689" s="12"/>
      <c r="P3689" s="12"/>
      <c r="Q3689" s="12"/>
      <c r="R3689" s="12"/>
      <c r="S3689" s="12"/>
      <c r="U3689" s="3"/>
      <c r="V3689" s="3"/>
    </row>
    <row r="3690" spans="1:22" x14ac:dyDescent="0.3">
      <c r="A3690" s="81"/>
      <c r="O3690" s="12"/>
      <c r="P3690" s="12"/>
      <c r="Q3690" s="12"/>
      <c r="R3690" s="12"/>
      <c r="S3690" s="12"/>
      <c r="U3690" s="3"/>
      <c r="V3690" s="3"/>
    </row>
    <row r="3691" spans="1:22" x14ac:dyDescent="0.3">
      <c r="A3691" s="81"/>
      <c r="O3691" s="12"/>
      <c r="P3691" s="12"/>
      <c r="Q3691" s="12"/>
      <c r="R3691" s="12"/>
      <c r="S3691" s="12"/>
      <c r="U3691" s="3"/>
      <c r="V3691" s="3"/>
    </row>
    <row r="3692" spans="1:22" x14ac:dyDescent="0.3">
      <c r="A3692" s="81"/>
      <c r="O3692" s="12"/>
      <c r="P3692" s="12"/>
      <c r="Q3692" s="12"/>
      <c r="R3692" s="12"/>
      <c r="S3692" s="12"/>
      <c r="U3692" s="3"/>
      <c r="V3692" s="3"/>
    </row>
    <row r="3693" spans="1:22" x14ac:dyDescent="0.3">
      <c r="A3693" s="81"/>
      <c r="O3693" s="12"/>
      <c r="P3693" s="12"/>
      <c r="Q3693" s="12"/>
      <c r="R3693" s="12"/>
      <c r="S3693" s="12"/>
      <c r="U3693" s="3"/>
      <c r="V3693" s="3"/>
    </row>
    <row r="3694" spans="1:22" x14ac:dyDescent="0.3">
      <c r="A3694" s="81"/>
      <c r="O3694" s="12"/>
      <c r="P3694" s="12"/>
      <c r="Q3694" s="12"/>
      <c r="R3694" s="12"/>
      <c r="S3694" s="12"/>
      <c r="U3694" s="3"/>
      <c r="V3694" s="3"/>
    </row>
    <row r="3695" spans="1:22" x14ac:dyDescent="0.3">
      <c r="A3695" s="81"/>
      <c r="O3695" s="12"/>
      <c r="P3695" s="12"/>
      <c r="Q3695" s="12"/>
      <c r="R3695" s="12"/>
      <c r="S3695" s="12"/>
      <c r="U3695" s="3"/>
      <c r="V3695" s="3"/>
    </row>
    <row r="3696" spans="1:22" x14ac:dyDescent="0.3">
      <c r="A3696" s="81"/>
      <c r="O3696" s="12"/>
      <c r="P3696" s="12"/>
      <c r="Q3696" s="12"/>
      <c r="R3696" s="12"/>
      <c r="S3696" s="12"/>
      <c r="U3696" s="3"/>
      <c r="V3696" s="3"/>
    </row>
    <row r="3697" spans="1:22" x14ac:dyDescent="0.3">
      <c r="A3697" s="81"/>
      <c r="O3697" s="12"/>
      <c r="P3697" s="12"/>
      <c r="Q3697" s="12"/>
      <c r="R3697" s="12"/>
      <c r="S3697" s="12"/>
      <c r="U3697" s="3"/>
      <c r="V3697" s="3"/>
    </row>
    <row r="3698" spans="1:22" x14ac:dyDescent="0.3">
      <c r="A3698" s="81"/>
      <c r="O3698" s="12"/>
      <c r="P3698" s="12"/>
      <c r="Q3698" s="12"/>
      <c r="R3698" s="12"/>
      <c r="S3698" s="12"/>
      <c r="U3698" s="3"/>
      <c r="V3698" s="3"/>
    </row>
    <row r="3699" spans="1:22" x14ac:dyDescent="0.3">
      <c r="A3699" s="81"/>
      <c r="O3699" s="12"/>
      <c r="P3699" s="12"/>
      <c r="Q3699" s="12"/>
      <c r="R3699" s="12"/>
      <c r="S3699" s="12"/>
      <c r="U3699" s="3"/>
      <c r="V3699" s="3"/>
    </row>
    <row r="3700" spans="1:22" x14ac:dyDescent="0.3">
      <c r="A3700" s="81"/>
      <c r="O3700" s="12"/>
      <c r="P3700" s="12"/>
      <c r="Q3700" s="12"/>
      <c r="R3700" s="12"/>
      <c r="S3700" s="12"/>
      <c r="U3700" s="3"/>
      <c r="V3700" s="3"/>
    </row>
    <row r="3701" spans="1:22" x14ac:dyDescent="0.3">
      <c r="A3701" s="81"/>
      <c r="O3701" s="12"/>
      <c r="P3701" s="12"/>
      <c r="Q3701" s="12"/>
      <c r="R3701" s="12"/>
      <c r="S3701" s="12"/>
      <c r="U3701" s="3"/>
      <c r="V3701" s="3"/>
    </row>
    <row r="3702" spans="1:22" x14ac:dyDescent="0.3">
      <c r="A3702" s="81"/>
      <c r="O3702" s="12"/>
      <c r="P3702" s="12"/>
      <c r="Q3702" s="12"/>
      <c r="R3702" s="12"/>
      <c r="S3702" s="12"/>
      <c r="U3702" s="3"/>
      <c r="V3702" s="3"/>
    </row>
    <row r="3703" spans="1:22" x14ac:dyDescent="0.3">
      <c r="A3703" s="81"/>
      <c r="O3703" s="12"/>
      <c r="P3703" s="12"/>
      <c r="Q3703" s="12"/>
      <c r="R3703" s="12"/>
      <c r="S3703" s="12"/>
      <c r="U3703" s="3"/>
      <c r="V3703" s="3"/>
    </row>
    <row r="3704" spans="1:22" x14ac:dyDescent="0.3">
      <c r="A3704" s="81"/>
      <c r="O3704" s="12"/>
      <c r="P3704" s="12"/>
      <c r="Q3704" s="12"/>
      <c r="R3704" s="12"/>
      <c r="S3704" s="12"/>
      <c r="U3704" s="3"/>
      <c r="V3704" s="3"/>
    </row>
    <row r="3705" spans="1:22" x14ac:dyDescent="0.3">
      <c r="A3705" s="81"/>
      <c r="O3705" s="12"/>
      <c r="P3705" s="12"/>
      <c r="Q3705" s="12"/>
      <c r="R3705" s="12"/>
      <c r="S3705" s="12"/>
      <c r="U3705" s="3"/>
      <c r="V3705" s="3"/>
    </row>
    <row r="3706" spans="1:22" x14ac:dyDescent="0.3">
      <c r="A3706" s="81"/>
      <c r="O3706" s="12"/>
      <c r="P3706" s="12"/>
      <c r="Q3706" s="12"/>
      <c r="R3706" s="12"/>
      <c r="S3706" s="12"/>
      <c r="U3706" s="3"/>
      <c r="V3706" s="3"/>
    </row>
    <row r="3707" spans="1:22" x14ac:dyDescent="0.3">
      <c r="A3707" s="81"/>
      <c r="O3707" s="12"/>
      <c r="P3707" s="12"/>
      <c r="Q3707" s="12"/>
      <c r="R3707" s="12"/>
      <c r="S3707" s="12"/>
      <c r="U3707" s="3"/>
      <c r="V3707" s="3"/>
    </row>
    <row r="3708" spans="1:22" x14ac:dyDescent="0.3">
      <c r="A3708" s="81"/>
      <c r="O3708" s="12"/>
      <c r="P3708" s="12"/>
      <c r="Q3708" s="12"/>
      <c r="R3708" s="12"/>
      <c r="S3708" s="12"/>
      <c r="U3708" s="3"/>
      <c r="V3708" s="3"/>
    </row>
    <row r="3709" spans="1:22" x14ac:dyDescent="0.3">
      <c r="A3709" s="81"/>
      <c r="O3709" s="12"/>
      <c r="P3709" s="12"/>
      <c r="Q3709" s="12"/>
      <c r="R3709" s="12"/>
      <c r="S3709" s="12"/>
      <c r="U3709" s="3"/>
      <c r="V3709" s="3"/>
    </row>
    <row r="3710" spans="1:22" x14ac:dyDescent="0.3">
      <c r="A3710" s="81"/>
      <c r="O3710" s="12"/>
      <c r="P3710" s="12"/>
      <c r="Q3710" s="12"/>
      <c r="R3710" s="12"/>
      <c r="S3710" s="12"/>
      <c r="U3710" s="3"/>
      <c r="V3710" s="3"/>
    </row>
    <row r="3711" spans="1:22" x14ac:dyDescent="0.3">
      <c r="A3711" s="81"/>
      <c r="O3711" s="12"/>
      <c r="P3711" s="12"/>
      <c r="Q3711" s="12"/>
      <c r="R3711" s="12"/>
      <c r="S3711" s="12"/>
      <c r="U3711" s="3"/>
      <c r="V3711" s="3"/>
    </row>
    <row r="3712" spans="1:22" x14ac:dyDescent="0.3">
      <c r="A3712" s="81"/>
      <c r="O3712" s="12"/>
      <c r="P3712" s="12"/>
      <c r="Q3712" s="12"/>
      <c r="R3712" s="12"/>
      <c r="S3712" s="12"/>
      <c r="U3712" s="3"/>
      <c r="V3712" s="3"/>
    </row>
    <row r="3713" spans="1:22" x14ac:dyDescent="0.3">
      <c r="A3713" s="81"/>
      <c r="O3713" s="12"/>
      <c r="P3713" s="12"/>
      <c r="Q3713" s="12"/>
      <c r="R3713" s="12"/>
      <c r="S3713" s="12"/>
      <c r="U3713" s="3"/>
      <c r="V3713" s="3"/>
    </row>
    <row r="3714" spans="1:22" x14ac:dyDescent="0.3">
      <c r="A3714" s="81"/>
      <c r="O3714" s="12"/>
      <c r="P3714" s="12"/>
      <c r="Q3714" s="12"/>
      <c r="R3714" s="12"/>
      <c r="S3714" s="12"/>
      <c r="U3714" s="3"/>
      <c r="V3714" s="3"/>
    </row>
    <row r="3715" spans="1:22" x14ac:dyDescent="0.3">
      <c r="A3715" s="81"/>
      <c r="O3715" s="12"/>
      <c r="P3715" s="12"/>
      <c r="Q3715" s="12"/>
      <c r="R3715" s="12"/>
      <c r="S3715" s="12"/>
      <c r="U3715" s="3"/>
      <c r="V3715" s="3"/>
    </row>
    <row r="3716" spans="1:22" x14ac:dyDescent="0.3">
      <c r="A3716" s="81"/>
      <c r="O3716" s="12"/>
      <c r="P3716" s="12"/>
      <c r="Q3716" s="12"/>
      <c r="R3716" s="12"/>
      <c r="S3716" s="12"/>
      <c r="U3716" s="3"/>
      <c r="V3716" s="3"/>
    </row>
    <row r="3717" spans="1:22" x14ac:dyDescent="0.3">
      <c r="A3717" s="81"/>
      <c r="O3717" s="12"/>
      <c r="P3717" s="12"/>
      <c r="Q3717" s="12"/>
      <c r="R3717" s="12"/>
      <c r="S3717" s="12"/>
      <c r="U3717" s="3"/>
      <c r="V3717" s="3"/>
    </row>
    <row r="3718" spans="1:22" x14ac:dyDescent="0.3">
      <c r="A3718" s="81"/>
      <c r="O3718" s="12"/>
      <c r="P3718" s="12"/>
      <c r="Q3718" s="12"/>
      <c r="R3718" s="12"/>
      <c r="S3718" s="12"/>
      <c r="U3718" s="3"/>
      <c r="V3718" s="3"/>
    </row>
    <row r="3719" spans="1:22" x14ac:dyDescent="0.3">
      <c r="A3719" s="81"/>
      <c r="O3719" s="12"/>
      <c r="P3719" s="12"/>
      <c r="Q3719" s="12"/>
      <c r="R3719" s="12"/>
      <c r="S3719" s="12"/>
      <c r="U3719" s="3"/>
      <c r="V3719" s="3"/>
    </row>
    <row r="3720" spans="1:22" x14ac:dyDescent="0.3">
      <c r="A3720" s="81"/>
      <c r="O3720" s="12"/>
      <c r="P3720" s="12"/>
      <c r="Q3720" s="12"/>
      <c r="R3720" s="12"/>
      <c r="S3720" s="12"/>
      <c r="U3720" s="3"/>
      <c r="V3720" s="3"/>
    </row>
    <row r="3721" spans="1:22" x14ac:dyDescent="0.3">
      <c r="A3721" s="81"/>
      <c r="O3721" s="12"/>
      <c r="P3721" s="12"/>
      <c r="Q3721" s="12"/>
      <c r="R3721" s="12"/>
      <c r="S3721" s="12"/>
      <c r="U3721" s="3"/>
      <c r="V3721" s="3"/>
    </row>
    <row r="3722" spans="1:22" x14ac:dyDescent="0.3">
      <c r="A3722" s="81"/>
      <c r="O3722" s="12"/>
      <c r="P3722" s="12"/>
      <c r="Q3722" s="12"/>
      <c r="R3722" s="12"/>
      <c r="S3722" s="12"/>
      <c r="U3722" s="3"/>
      <c r="V3722" s="3"/>
    </row>
    <row r="3723" spans="1:22" x14ac:dyDescent="0.3">
      <c r="A3723" s="81"/>
      <c r="O3723" s="12"/>
      <c r="P3723" s="12"/>
      <c r="Q3723" s="12"/>
      <c r="R3723" s="12"/>
      <c r="S3723" s="12"/>
      <c r="U3723" s="3"/>
      <c r="V3723" s="3"/>
    </row>
    <row r="3724" spans="1:22" x14ac:dyDescent="0.3">
      <c r="A3724" s="81"/>
      <c r="O3724" s="12"/>
      <c r="P3724" s="12"/>
      <c r="Q3724" s="12"/>
      <c r="R3724" s="12"/>
      <c r="S3724" s="12"/>
      <c r="U3724" s="3"/>
      <c r="V3724" s="3"/>
    </row>
    <row r="3725" spans="1:22" x14ac:dyDescent="0.3">
      <c r="A3725" s="81"/>
      <c r="O3725" s="12"/>
      <c r="P3725" s="12"/>
      <c r="Q3725" s="12"/>
      <c r="R3725" s="12"/>
      <c r="S3725" s="12"/>
      <c r="U3725" s="3"/>
      <c r="V3725" s="3"/>
    </row>
    <row r="3726" spans="1:22" x14ac:dyDescent="0.3">
      <c r="A3726" s="81"/>
      <c r="O3726" s="12"/>
      <c r="P3726" s="12"/>
      <c r="Q3726" s="12"/>
      <c r="R3726" s="12"/>
      <c r="S3726" s="12"/>
      <c r="U3726" s="3"/>
      <c r="V3726" s="3"/>
    </row>
    <row r="3727" spans="1:22" x14ac:dyDescent="0.3">
      <c r="A3727" s="81"/>
      <c r="O3727" s="12"/>
      <c r="P3727" s="12"/>
      <c r="Q3727" s="12"/>
      <c r="R3727" s="12"/>
      <c r="S3727" s="12"/>
      <c r="U3727" s="3"/>
      <c r="V3727" s="3"/>
    </row>
    <row r="3728" spans="1:22" x14ac:dyDescent="0.3">
      <c r="A3728" s="81"/>
      <c r="O3728" s="12"/>
      <c r="P3728" s="12"/>
      <c r="Q3728" s="12"/>
      <c r="R3728" s="12"/>
      <c r="S3728" s="12"/>
      <c r="U3728" s="3"/>
      <c r="V3728" s="3"/>
    </row>
    <row r="3729" spans="1:22" x14ac:dyDescent="0.3">
      <c r="A3729" s="81"/>
      <c r="O3729" s="12"/>
      <c r="P3729" s="12"/>
      <c r="Q3729" s="12"/>
      <c r="R3729" s="12"/>
      <c r="S3729" s="12"/>
      <c r="U3729" s="3"/>
      <c r="V3729" s="3"/>
    </row>
    <row r="3730" spans="1:22" x14ac:dyDescent="0.3">
      <c r="A3730" s="81"/>
      <c r="O3730" s="12"/>
      <c r="P3730" s="12"/>
      <c r="Q3730" s="12"/>
      <c r="R3730" s="12"/>
      <c r="S3730" s="12"/>
      <c r="U3730" s="3"/>
      <c r="V3730" s="3"/>
    </row>
    <row r="3731" spans="1:22" x14ac:dyDescent="0.3">
      <c r="A3731" s="81"/>
      <c r="O3731" s="12"/>
      <c r="P3731" s="12"/>
      <c r="Q3731" s="12"/>
      <c r="R3731" s="12"/>
      <c r="S3731" s="12"/>
      <c r="U3731" s="3"/>
      <c r="V3731" s="3"/>
    </row>
    <row r="3732" spans="1:22" x14ac:dyDescent="0.3">
      <c r="A3732" s="81"/>
      <c r="O3732" s="12"/>
      <c r="P3732" s="12"/>
      <c r="Q3732" s="12"/>
      <c r="R3732" s="12"/>
      <c r="S3732" s="12"/>
      <c r="U3732" s="3"/>
      <c r="V3732" s="3"/>
    </row>
    <row r="3733" spans="1:22" x14ac:dyDescent="0.3">
      <c r="A3733" s="81"/>
      <c r="O3733" s="12"/>
      <c r="P3733" s="12"/>
      <c r="Q3733" s="12"/>
      <c r="R3733" s="12"/>
      <c r="S3733" s="12"/>
      <c r="U3733" s="3"/>
      <c r="V3733" s="3"/>
    </row>
    <row r="3734" spans="1:22" x14ac:dyDescent="0.3">
      <c r="A3734" s="81"/>
      <c r="O3734" s="12"/>
      <c r="P3734" s="12"/>
      <c r="Q3734" s="12"/>
      <c r="R3734" s="12"/>
      <c r="S3734" s="12"/>
      <c r="U3734" s="3"/>
      <c r="V3734" s="3"/>
    </row>
    <row r="3735" spans="1:22" x14ac:dyDescent="0.3">
      <c r="A3735" s="81"/>
      <c r="O3735" s="12"/>
      <c r="P3735" s="12"/>
      <c r="Q3735" s="12"/>
      <c r="R3735" s="12"/>
      <c r="S3735" s="12"/>
      <c r="U3735" s="3"/>
      <c r="V3735" s="3"/>
    </row>
    <row r="3736" spans="1:22" x14ac:dyDescent="0.3">
      <c r="A3736" s="81"/>
      <c r="O3736" s="12"/>
      <c r="P3736" s="12"/>
      <c r="Q3736" s="12"/>
      <c r="R3736" s="12"/>
      <c r="S3736" s="12"/>
      <c r="U3736" s="3"/>
      <c r="V3736" s="3"/>
    </row>
    <row r="3737" spans="1:22" x14ac:dyDescent="0.3">
      <c r="A3737" s="81"/>
      <c r="O3737" s="12"/>
      <c r="P3737" s="12"/>
      <c r="Q3737" s="12"/>
      <c r="R3737" s="12"/>
      <c r="S3737" s="12"/>
      <c r="U3737" s="3"/>
      <c r="V3737" s="3"/>
    </row>
    <row r="3738" spans="1:22" x14ac:dyDescent="0.3">
      <c r="A3738" s="81"/>
      <c r="O3738" s="12"/>
      <c r="P3738" s="12"/>
      <c r="Q3738" s="12"/>
      <c r="R3738" s="12"/>
      <c r="S3738" s="12"/>
      <c r="U3738" s="3"/>
      <c r="V3738" s="3"/>
    </row>
    <row r="3739" spans="1:22" x14ac:dyDescent="0.3">
      <c r="A3739" s="81"/>
      <c r="O3739" s="12"/>
      <c r="P3739" s="12"/>
      <c r="Q3739" s="12"/>
      <c r="R3739" s="12"/>
      <c r="S3739" s="12"/>
      <c r="U3739" s="3"/>
      <c r="V3739" s="3"/>
    </row>
    <row r="3740" spans="1:22" x14ac:dyDescent="0.3">
      <c r="A3740" s="81"/>
      <c r="O3740" s="12"/>
      <c r="P3740" s="12"/>
      <c r="Q3740" s="12"/>
      <c r="R3740" s="12"/>
      <c r="S3740" s="12"/>
      <c r="U3740" s="3"/>
      <c r="V3740" s="3"/>
    </row>
    <row r="3741" spans="1:22" x14ac:dyDescent="0.3">
      <c r="A3741" s="81"/>
      <c r="O3741" s="12"/>
      <c r="P3741" s="12"/>
      <c r="Q3741" s="12"/>
      <c r="R3741" s="12"/>
      <c r="S3741" s="12"/>
      <c r="U3741" s="3"/>
      <c r="V3741" s="3"/>
    </row>
    <row r="3742" spans="1:22" x14ac:dyDescent="0.3">
      <c r="A3742" s="81"/>
      <c r="O3742" s="12"/>
      <c r="P3742" s="12"/>
      <c r="Q3742" s="12"/>
      <c r="R3742" s="12"/>
      <c r="S3742" s="12"/>
      <c r="U3742" s="3"/>
      <c r="V3742" s="3"/>
    </row>
    <row r="3743" spans="1:22" x14ac:dyDescent="0.3">
      <c r="A3743" s="81"/>
      <c r="O3743" s="12"/>
      <c r="P3743" s="12"/>
      <c r="Q3743" s="12"/>
      <c r="R3743" s="12"/>
      <c r="S3743" s="12"/>
      <c r="U3743" s="3"/>
      <c r="V3743" s="3"/>
    </row>
    <row r="3744" spans="1:22" x14ac:dyDescent="0.3">
      <c r="A3744" s="81"/>
      <c r="O3744" s="12"/>
      <c r="P3744" s="12"/>
      <c r="Q3744" s="12"/>
      <c r="R3744" s="12"/>
      <c r="S3744" s="12"/>
      <c r="U3744" s="3"/>
      <c r="V3744" s="3"/>
    </row>
    <row r="3745" spans="1:22" x14ac:dyDescent="0.3">
      <c r="A3745" s="81"/>
      <c r="O3745" s="12"/>
      <c r="P3745" s="12"/>
      <c r="Q3745" s="12"/>
      <c r="R3745" s="12"/>
      <c r="S3745" s="12"/>
      <c r="U3745" s="3"/>
      <c r="V3745" s="3"/>
    </row>
    <row r="3746" spans="1:22" x14ac:dyDescent="0.3">
      <c r="A3746" s="81"/>
      <c r="O3746" s="12"/>
      <c r="P3746" s="12"/>
      <c r="Q3746" s="12"/>
      <c r="R3746" s="12"/>
      <c r="S3746" s="12"/>
      <c r="U3746" s="3"/>
      <c r="V3746" s="3"/>
    </row>
    <row r="3747" spans="1:22" x14ac:dyDescent="0.3">
      <c r="A3747" s="81"/>
      <c r="O3747" s="12"/>
      <c r="P3747" s="12"/>
      <c r="Q3747" s="12"/>
      <c r="R3747" s="12"/>
      <c r="S3747" s="12"/>
      <c r="U3747" s="3"/>
      <c r="V3747" s="3"/>
    </row>
    <row r="3748" spans="1:22" x14ac:dyDescent="0.3">
      <c r="A3748" s="81"/>
      <c r="O3748" s="12"/>
      <c r="P3748" s="12"/>
      <c r="Q3748" s="12"/>
      <c r="R3748" s="12"/>
      <c r="S3748" s="12"/>
      <c r="U3748" s="3"/>
      <c r="V3748" s="3"/>
    </row>
    <row r="3749" spans="1:22" x14ac:dyDescent="0.3">
      <c r="A3749" s="81"/>
      <c r="O3749" s="12"/>
      <c r="P3749" s="12"/>
      <c r="Q3749" s="12"/>
      <c r="R3749" s="12"/>
      <c r="S3749" s="12"/>
      <c r="U3749" s="3"/>
      <c r="V3749" s="3"/>
    </row>
    <row r="3750" spans="1:22" x14ac:dyDescent="0.3">
      <c r="A3750" s="81"/>
      <c r="O3750" s="12"/>
      <c r="P3750" s="12"/>
      <c r="Q3750" s="12"/>
      <c r="R3750" s="12"/>
      <c r="S3750" s="12"/>
      <c r="U3750" s="3"/>
      <c r="V3750" s="3"/>
    </row>
    <row r="3751" spans="1:22" x14ac:dyDescent="0.3">
      <c r="A3751" s="81"/>
      <c r="O3751" s="12"/>
      <c r="P3751" s="12"/>
      <c r="Q3751" s="12"/>
      <c r="R3751" s="12"/>
      <c r="S3751" s="12"/>
      <c r="U3751" s="3"/>
      <c r="V3751" s="3"/>
    </row>
    <row r="3752" spans="1:22" x14ac:dyDescent="0.3">
      <c r="A3752" s="81"/>
      <c r="O3752" s="12"/>
      <c r="P3752" s="12"/>
      <c r="Q3752" s="12"/>
      <c r="R3752" s="12"/>
      <c r="S3752" s="12"/>
      <c r="U3752" s="3"/>
      <c r="V3752" s="3"/>
    </row>
    <row r="3753" spans="1:22" x14ac:dyDescent="0.3">
      <c r="A3753" s="81"/>
      <c r="O3753" s="12"/>
      <c r="P3753" s="12"/>
      <c r="Q3753" s="12"/>
      <c r="R3753" s="12"/>
      <c r="S3753" s="12"/>
      <c r="U3753" s="3"/>
      <c r="V3753" s="3"/>
    </row>
    <row r="3754" spans="1:22" x14ac:dyDescent="0.3">
      <c r="A3754" s="81"/>
      <c r="O3754" s="12"/>
      <c r="P3754" s="12"/>
      <c r="Q3754" s="12"/>
      <c r="R3754" s="12"/>
      <c r="S3754" s="12"/>
      <c r="U3754" s="3"/>
      <c r="V3754" s="3"/>
    </row>
    <row r="3755" spans="1:22" x14ac:dyDescent="0.3">
      <c r="A3755" s="81"/>
      <c r="O3755" s="12"/>
      <c r="P3755" s="12"/>
      <c r="Q3755" s="12"/>
      <c r="R3755" s="12"/>
      <c r="S3755" s="12"/>
      <c r="U3755" s="3"/>
      <c r="V3755" s="3"/>
    </row>
    <row r="3756" spans="1:22" x14ac:dyDescent="0.3">
      <c r="A3756" s="81"/>
      <c r="O3756" s="12"/>
      <c r="P3756" s="12"/>
      <c r="Q3756" s="12"/>
      <c r="R3756" s="12"/>
      <c r="S3756" s="12"/>
      <c r="U3756" s="3"/>
      <c r="V3756" s="3"/>
    </row>
    <row r="3757" spans="1:22" x14ac:dyDescent="0.3">
      <c r="A3757" s="81"/>
      <c r="O3757" s="12"/>
      <c r="P3757" s="12"/>
      <c r="Q3757" s="12"/>
      <c r="R3757" s="12"/>
      <c r="S3757" s="12"/>
      <c r="U3757" s="3"/>
      <c r="V3757" s="3"/>
    </row>
    <row r="3758" spans="1:22" x14ac:dyDescent="0.3">
      <c r="A3758" s="81"/>
      <c r="O3758" s="12"/>
      <c r="P3758" s="12"/>
      <c r="Q3758" s="12"/>
      <c r="R3758" s="12"/>
      <c r="S3758" s="12"/>
      <c r="U3758" s="3"/>
      <c r="V3758" s="3"/>
    </row>
    <row r="3759" spans="1:22" x14ac:dyDescent="0.3">
      <c r="A3759" s="81"/>
      <c r="O3759" s="12"/>
      <c r="P3759" s="12"/>
      <c r="Q3759" s="12"/>
      <c r="R3759" s="12"/>
      <c r="S3759" s="12"/>
      <c r="U3759" s="3"/>
      <c r="V3759" s="3"/>
    </row>
    <row r="3760" spans="1:22" x14ac:dyDescent="0.3">
      <c r="A3760" s="81"/>
      <c r="O3760" s="12"/>
      <c r="P3760" s="12"/>
      <c r="Q3760" s="12"/>
      <c r="R3760" s="12"/>
      <c r="S3760" s="12"/>
      <c r="U3760" s="3"/>
      <c r="V3760" s="3"/>
    </row>
    <row r="3761" spans="1:22" x14ac:dyDescent="0.3">
      <c r="A3761" s="81"/>
      <c r="O3761" s="12"/>
      <c r="P3761" s="12"/>
      <c r="Q3761" s="12"/>
      <c r="R3761" s="12"/>
      <c r="S3761" s="12"/>
      <c r="U3761" s="3"/>
      <c r="V3761" s="3"/>
    </row>
    <row r="3762" spans="1:22" x14ac:dyDescent="0.3">
      <c r="A3762" s="81"/>
      <c r="O3762" s="12"/>
      <c r="P3762" s="12"/>
      <c r="Q3762" s="12"/>
      <c r="R3762" s="12"/>
      <c r="S3762" s="12"/>
      <c r="U3762" s="3"/>
      <c r="V3762" s="3"/>
    </row>
    <row r="3763" spans="1:22" x14ac:dyDescent="0.3">
      <c r="A3763" s="81"/>
      <c r="O3763" s="12"/>
      <c r="P3763" s="12"/>
      <c r="Q3763" s="12"/>
      <c r="R3763" s="12"/>
      <c r="S3763" s="12"/>
      <c r="U3763" s="3"/>
      <c r="V3763" s="3"/>
    </row>
    <row r="3764" spans="1:22" x14ac:dyDescent="0.3">
      <c r="A3764" s="81"/>
      <c r="O3764" s="12"/>
      <c r="P3764" s="12"/>
      <c r="Q3764" s="12"/>
      <c r="R3764" s="12"/>
      <c r="S3764" s="12"/>
      <c r="U3764" s="3"/>
      <c r="V3764" s="3"/>
    </row>
    <row r="3765" spans="1:22" x14ac:dyDescent="0.3">
      <c r="A3765" s="81"/>
      <c r="O3765" s="12"/>
      <c r="P3765" s="12"/>
      <c r="Q3765" s="12"/>
      <c r="R3765" s="12"/>
      <c r="S3765" s="12"/>
      <c r="U3765" s="3"/>
      <c r="V3765" s="3"/>
    </row>
    <row r="3766" spans="1:22" x14ac:dyDescent="0.3">
      <c r="A3766" s="81"/>
      <c r="O3766" s="12"/>
      <c r="P3766" s="12"/>
      <c r="Q3766" s="12"/>
      <c r="R3766" s="12"/>
      <c r="S3766" s="12"/>
      <c r="U3766" s="3"/>
      <c r="V3766" s="3"/>
    </row>
    <row r="3767" spans="1:22" x14ac:dyDescent="0.3">
      <c r="A3767" s="81"/>
      <c r="O3767" s="12"/>
      <c r="P3767" s="12"/>
      <c r="Q3767" s="12"/>
      <c r="R3767" s="12"/>
      <c r="S3767" s="12"/>
      <c r="U3767" s="3"/>
      <c r="V3767" s="3"/>
    </row>
    <row r="3768" spans="1:22" x14ac:dyDescent="0.3">
      <c r="A3768" s="81"/>
      <c r="O3768" s="12"/>
      <c r="P3768" s="12"/>
      <c r="Q3768" s="12"/>
      <c r="R3768" s="12"/>
      <c r="S3768" s="12"/>
      <c r="U3768" s="3"/>
      <c r="V3768" s="3"/>
    </row>
    <row r="3769" spans="1:22" x14ac:dyDescent="0.3">
      <c r="A3769" s="81"/>
      <c r="O3769" s="12"/>
      <c r="P3769" s="12"/>
      <c r="Q3769" s="12"/>
      <c r="R3769" s="12"/>
      <c r="S3769" s="12"/>
      <c r="U3769" s="3"/>
      <c r="V3769" s="3"/>
    </row>
    <row r="3770" spans="1:22" x14ac:dyDescent="0.3">
      <c r="A3770" s="81"/>
      <c r="O3770" s="12"/>
      <c r="P3770" s="12"/>
      <c r="Q3770" s="12"/>
      <c r="R3770" s="12"/>
      <c r="S3770" s="12"/>
      <c r="U3770" s="3"/>
      <c r="V3770" s="3"/>
    </row>
    <row r="3771" spans="1:22" x14ac:dyDescent="0.3">
      <c r="A3771" s="81"/>
      <c r="O3771" s="12"/>
      <c r="P3771" s="12"/>
      <c r="Q3771" s="12"/>
      <c r="R3771" s="12"/>
      <c r="S3771" s="12"/>
      <c r="U3771" s="3"/>
      <c r="V3771" s="3"/>
    </row>
    <row r="3772" spans="1:22" x14ac:dyDescent="0.3">
      <c r="A3772" s="81"/>
      <c r="O3772" s="12"/>
      <c r="P3772" s="12"/>
      <c r="Q3772" s="12"/>
      <c r="R3772" s="12"/>
      <c r="S3772" s="12"/>
      <c r="U3772" s="3"/>
      <c r="V3772" s="3"/>
    </row>
    <row r="3773" spans="1:22" x14ac:dyDescent="0.3">
      <c r="A3773" s="81"/>
      <c r="O3773" s="12"/>
      <c r="P3773" s="12"/>
      <c r="Q3773" s="12"/>
      <c r="R3773" s="12"/>
      <c r="S3773" s="12"/>
      <c r="U3773" s="3"/>
      <c r="V3773" s="3"/>
    </row>
    <row r="3774" spans="1:22" x14ac:dyDescent="0.3">
      <c r="A3774" s="81"/>
      <c r="O3774" s="12"/>
      <c r="P3774" s="12"/>
      <c r="Q3774" s="12"/>
      <c r="R3774" s="12"/>
      <c r="S3774" s="12"/>
      <c r="U3774" s="3"/>
      <c r="V3774" s="3"/>
    </row>
    <row r="3775" spans="1:22" x14ac:dyDescent="0.3">
      <c r="A3775" s="81"/>
      <c r="O3775" s="12"/>
      <c r="P3775" s="12"/>
      <c r="Q3775" s="12"/>
      <c r="R3775" s="12"/>
      <c r="S3775" s="12"/>
      <c r="U3775" s="3"/>
      <c r="V3775" s="3"/>
    </row>
    <row r="3776" spans="1:22" x14ac:dyDescent="0.3">
      <c r="A3776" s="81"/>
      <c r="O3776" s="12"/>
      <c r="P3776" s="12"/>
      <c r="Q3776" s="12"/>
      <c r="R3776" s="12"/>
      <c r="S3776" s="12"/>
      <c r="U3776" s="3"/>
      <c r="V3776" s="3"/>
    </row>
    <row r="3777" spans="1:22" x14ac:dyDescent="0.3">
      <c r="A3777" s="81"/>
      <c r="O3777" s="12"/>
      <c r="P3777" s="12"/>
      <c r="Q3777" s="12"/>
      <c r="R3777" s="12"/>
      <c r="S3777" s="12"/>
      <c r="U3777" s="3"/>
      <c r="V3777" s="3"/>
    </row>
    <row r="3778" spans="1:22" x14ac:dyDescent="0.3">
      <c r="A3778" s="81"/>
      <c r="O3778" s="12"/>
      <c r="P3778" s="12"/>
      <c r="Q3778" s="12"/>
      <c r="R3778" s="12"/>
      <c r="S3778" s="12"/>
      <c r="U3778" s="3"/>
      <c r="V3778" s="3"/>
    </row>
    <row r="3779" spans="1:22" x14ac:dyDescent="0.3">
      <c r="A3779" s="81"/>
      <c r="O3779" s="12"/>
      <c r="P3779" s="12"/>
      <c r="Q3779" s="12"/>
      <c r="R3779" s="12"/>
      <c r="S3779" s="12"/>
      <c r="U3779" s="3"/>
      <c r="V3779" s="3"/>
    </row>
    <row r="3780" spans="1:22" x14ac:dyDescent="0.3">
      <c r="A3780" s="81"/>
      <c r="O3780" s="12"/>
      <c r="P3780" s="12"/>
      <c r="Q3780" s="12"/>
      <c r="R3780" s="12"/>
      <c r="S3780" s="12"/>
      <c r="U3780" s="3"/>
      <c r="V3780" s="3"/>
    </row>
    <row r="3781" spans="1:22" x14ac:dyDescent="0.3">
      <c r="A3781" s="81"/>
      <c r="O3781" s="12"/>
      <c r="P3781" s="12"/>
      <c r="Q3781" s="12"/>
      <c r="R3781" s="12"/>
      <c r="S3781" s="12"/>
      <c r="U3781" s="3"/>
      <c r="V3781" s="3"/>
    </row>
    <row r="3782" spans="1:22" x14ac:dyDescent="0.3">
      <c r="A3782" s="81"/>
      <c r="O3782" s="12"/>
      <c r="P3782" s="12"/>
      <c r="Q3782" s="12"/>
      <c r="R3782" s="12"/>
      <c r="S3782" s="12"/>
      <c r="U3782" s="3"/>
      <c r="V3782" s="3"/>
    </row>
    <row r="3783" spans="1:22" x14ac:dyDescent="0.3">
      <c r="A3783" s="81"/>
      <c r="O3783" s="12"/>
      <c r="P3783" s="12"/>
      <c r="Q3783" s="12"/>
      <c r="R3783" s="12"/>
      <c r="S3783" s="12"/>
      <c r="U3783" s="3"/>
      <c r="V3783" s="3"/>
    </row>
    <row r="3784" spans="1:22" x14ac:dyDescent="0.3">
      <c r="A3784" s="81"/>
      <c r="O3784" s="12"/>
      <c r="P3784" s="12"/>
      <c r="Q3784" s="12"/>
      <c r="R3784" s="12"/>
      <c r="S3784" s="12"/>
      <c r="U3784" s="3"/>
      <c r="V3784" s="3"/>
    </row>
    <row r="3785" spans="1:22" x14ac:dyDescent="0.3">
      <c r="A3785" s="81"/>
      <c r="O3785" s="12"/>
      <c r="P3785" s="12"/>
      <c r="Q3785" s="12"/>
      <c r="R3785" s="12"/>
      <c r="S3785" s="12"/>
      <c r="U3785" s="3"/>
      <c r="V3785" s="3"/>
    </row>
    <row r="3786" spans="1:22" x14ac:dyDescent="0.3">
      <c r="A3786" s="81"/>
      <c r="O3786" s="12"/>
      <c r="P3786" s="12"/>
      <c r="Q3786" s="12"/>
      <c r="R3786" s="12"/>
      <c r="S3786" s="12"/>
      <c r="U3786" s="3"/>
      <c r="V3786" s="3"/>
    </row>
    <row r="3787" spans="1:22" x14ac:dyDescent="0.3">
      <c r="A3787" s="81"/>
      <c r="O3787" s="12"/>
      <c r="P3787" s="12"/>
      <c r="Q3787" s="12"/>
      <c r="R3787" s="12"/>
      <c r="S3787" s="12"/>
      <c r="U3787" s="3"/>
      <c r="V3787" s="3"/>
    </row>
    <row r="3788" spans="1:22" x14ac:dyDescent="0.3">
      <c r="A3788" s="81"/>
      <c r="O3788" s="12"/>
      <c r="P3788" s="12"/>
      <c r="Q3788" s="12"/>
      <c r="R3788" s="12"/>
      <c r="S3788" s="12"/>
      <c r="U3788" s="3"/>
      <c r="V3788" s="3"/>
    </row>
    <row r="3789" spans="1:22" x14ac:dyDescent="0.3">
      <c r="A3789" s="81"/>
      <c r="O3789" s="12"/>
      <c r="P3789" s="12"/>
      <c r="Q3789" s="12"/>
      <c r="R3789" s="12"/>
      <c r="S3789" s="12"/>
      <c r="U3789" s="3"/>
      <c r="V3789" s="3"/>
    </row>
    <row r="3790" spans="1:22" x14ac:dyDescent="0.3">
      <c r="A3790" s="81"/>
      <c r="O3790" s="12"/>
      <c r="P3790" s="12"/>
      <c r="Q3790" s="12"/>
      <c r="R3790" s="12"/>
      <c r="S3790" s="12"/>
      <c r="U3790" s="3"/>
      <c r="V3790" s="3"/>
    </row>
    <row r="3791" spans="1:22" x14ac:dyDescent="0.3">
      <c r="A3791" s="81"/>
      <c r="O3791" s="12"/>
      <c r="P3791" s="12"/>
      <c r="Q3791" s="12"/>
      <c r="R3791" s="12"/>
      <c r="S3791" s="12"/>
      <c r="U3791" s="3"/>
      <c r="V3791" s="3"/>
    </row>
    <row r="3792" spans="1:22" x14ac:dyDescent="0.3">
      <c r="A3792" s="81"/>
      <c r="O3792" s="12"/>
      <c r="P3792" s="12"/>
      <c r="Q3792" s="12"/>
      <c r="R3792" s="12"/>
      <c r="S3792" s="12"/>
      <c r="U3792" s="3"/>
      <c r="V3792" s="3"/>
    </row>
    <row r="3793" spans="1:22" x14ac:dyDescent="0.3">
      <c r="A3793" s="81"/>
      <c r="O3793" s="12"/>
      <c r="P3793" s="12"/>
      <c r="Q3793" s="12"/>
      <c r="R3793" s="12"/>
      <c r="S3793" s="12"/>
      <c r="U3793" s="3"/>
      <c r="V3793" s="3"/>
    </row>
    <row r="3794" spans="1:22" x14ac:dyDescent="0.3">
      <c r="A3794" s="81"/>
      <c r="O3794" s="12"/>
      <c r="P3794" s="12"/>
      <c r="Q3794" s="12"/>
      <c r="R3794" s="12"/>
      <c r="S3794" s="12"/>
      <c r="U3794" s="3"/>
      <c r="V3794" s="3"/>
    </row>
    <row r="3795" spans="1:22" x14ac:dyDescent="0.3">
      <c r="A3795" s="81"/>
      <c r="O3795" s="12"/>
      <c r="P3795" s="12"/>
      <c r="Q3795" s="12"/>
      <c r="R3795" s="12"/>
      <c r="S3795" s="12"/>
      <c r="U3795" s="3"/>
      <c r="V3795" s="3"/>
    </row>
    <row r="3796" spans="1:22" x14ac:dyDescent="0.3">
      <c r="A3796" s="81"/>
      <c r="O3796" s="12"/>
      <c r="P3796" s="12"/>
      <c r="Q3796" s="12"/>
      <c r="R3796" s="12"/>
      <c r="S3796" s="12"/>
      <c r="U3796" s="3"/>
      <c r="V3796" s="3"/>
    </row>
    <row r="3797" spans="1:22" x14ac:dyDescent="0.3">
      <c r="A3797" s="81"/>
      <c r="O3797" s="12"/>
      <c r="P3797" s="12"/>
      <c r="Q3797" s="12"/>
      <c r="R3797" s="12"/>
      <c r="S3797" s="12"/>
      <c r="U3797" s="3"/>
      <c r="V3797" s="3"/>
    </row>
    <row r="3798" spans="1:22" x14ac:dyDescent="0.3">
      <c r="A3798" s="81"/>
      <c r="O3798" s="12"/>
      <c r="P3798" s="12"/>
      <c r="Q3798" s="12"/>
      <c r="R3798" s="12"/>
      <c r="S3798" s="12"/>
      <c r="U3798" s="3"/>
      <c r="V3798" s="3"/>
    </row>
    <row r="3799" spans="1:22" x14ac:dyDescent="0.3">
      <c r="A3799" s="81"/>
      <c r="O3799" s="12"/>
      <c r="P3799" s="12"/>
      <c r="Q3799" s="12"/>
      <c r="R3799" s="12"/>
      <c r="S3799" s="12"/>
      <c r="U3799" s="3"/>
      <c r="V3799" s="3"/>
    </row>
    <row r="3800" spans="1:22" x14ac:dyDescent="0.3">
      <c r="A3800" s="81"/>
      <c r="O3800" s="12"/>
      <c r="P3800" s="12"/>
      <c r="Q3800" s="12"/>
      <c r="R3800" s="12"/>
      <c r="S3800" s="12"/>
      <c r="U3800" s="3"/>
      <c r="V3800" s="3"/>
    </row>
    <row r="3801" spans="1:22" x14ac:dyDescent="0.3">
      <c r="A3801" s="81"/>
      <c r="O3801" s="12"/>
      <c r="P3801" s="12"/>
      <c r="Q3801" s="12"/>
      <c r="R3801" s="12"/>
      <c r="S3801" s="12"/>
      <c r="U3801" s="3"/>
      <c r="V3801" s="3"/>
    </row>
    <row r="3802" spans="1:22" x14ac:dyDescent="0.3">
      <c r="A3802" s="81"/>
      <c r="O3802" s="12"/>
      <c r="P3802" s="12"/>
      <c r="Q3802" s="12"/>
      <c r="R3802" s="12"/>
      <c r="S3802" s="12"/>
      <c r="U3802" s="3"/>
      <c r="V3802" s="3"/>
    </row>
    <row r="3803" spans="1:22" x14ac:dyDescent="0.3">
      <c r="A3803" s="81"/>
      <c r="O3803" s="12"/>
      <c r="P3803" s="12"/>
      <c r="Q3803" s="12"/>
      <c r="R3803" s="12"/>
      <c r="S3803" s="12"/>
      <c r="U3803" s="3"/>
      <c r="V3803" s="3"/>
    </row>
    <row r="3804" spans="1:22" x14ac:dyDescent="0.3">
      <c r="A3804" s="81"/>
      <c r="O3804" s="12"/>
      <c r="P3804" s="12"/>
      <c r="Q3804" s="12"/>
      <c r="R3804" s="12"/>
      <c r="S3804" s="12"/>
      <c r="U3804" s="3"/>
      <c r="V3804" s="3"/>
    </row>
    <row r="3805" spans="1:22" x14ac:dyDescent="0.3">
      <c r="A3805" s="81"/>
      <c r="O3805" s="12"/>
      <c r="P3805" s="12"/>
      <c r="Q3805" s="12"/>
      <c r="R3805" s="12"/>
      <c r="S3805" s="12"/>
      <c r="U3805" s="3"/>
      <c r="V3805" s="3"/>
    </row>
    <row r="3806" spans="1:22" x14ac:dyDescent="0.3">
      <c r="A3806" s="81"/>
      <c r="O3806" s="12"/>
      <c r="P3806" s="12"/>
      <c r="Q3806" s="12"/>
      <c r="R3806" s="12"/>
      <c r="S3806" s="12"/>
      <c r="U3806" s="3"/>
      <c r="V3806" s="3"/>
    </row>
    <row r="3807" spans="1:22" x14ac:dyDescent="0.3">
      <c r="A3807" s="81"/>
      <c r="O3807" s="12"/>
      <c r="P3807" s="12"/>
      <c r="Q3807" s="12"/>
      <c r="R3807" s="12"/>
      <c r="S3807" s="12"/>
      <c r="U3807" s="3"/>
      <c r="V3807" s="3"/>
    </row>
    <row r="3808" spans="1:22" x14ac:dyDescent="0.3">
      <c r="A3808" s="81"/>
      <c r="O3808" s="12"/>
      <c r="P3808" s="12"/>
      <c r="Q3808" s="12"/>
      <c r="R3808" s="12"/>
      <c r="S3808" s="12"/>
      <c r="U3808" s="3"/>
      <c r="V3808" s="3"/>
    </row>
    <row r="3809" spans="1:22" x14ac:dyDescent="0.3">
      <c r="A3809" s="81"/>
      <c r="O3809" s="12"/>
      <c r="P3809" s="12"/>
      <c r="Q3809" s="12"/>
      <c r="R3809" s="12"/>
      <c r="S3809" s="12"/>
      <c r="U3809" s="3"/>
      <c r="V3809" s="3"/>
    </row>
    <row r="3810" spans="1:22" x14ac:dyDescent="0.3">
      <c r="A3810" s="81"/>
      <c r="O3810" s="12"/>
      <c r="P3810" s="12"/>
      <c r="Q3810" s="12"/>
      <c r="R3810" s="12"/>
      <c r="S3810" s="12"/>
      <c r="U3810" s="3"/>
      <c r="V3810" s="3"/>
    </row>
    <row r="3811" spans="1:22" x14ac:dyDescent="0.3">
      <c r="A3811" s="81"/>
      <c r="O3811" s="12"/>
      <c r="P3811" s="12"/>
      <c r="Q3811" s="12"/>
      <c r="R3811" s="12"/>
      <c r="S3811" s="12"/>
      <c r="U3811" s="3"/>
      <c r="V3811" s="3"/>
    </row>
    <row r="3812" spans="1:22" x14ac:dyDescent="0.3">
      <c r="A3812" s="81"/>
      <c r="O3812" s="12"/>
      <c r="P3812" s="12"/>
      <c r="Q3812" s="12"/>
      <c r="R3812" s="12"/>
      <c r="S3812" s="12"/>
      <c r="U3812" s="3"/>
      <c r="V3812" s="3"/>
    </row>
    <row r="3813" spans="1:22" x14ac:dyDescent="0.3">
      <c r="A3813" s="81"/>
      <c r="O3813" s="12"/>
      <c r="P3813" s="12"/>
      <c r="Q3813" s="12"/>
      <c r="R3813" s="12"/>
      <c r="S3813" s="12"/>
      <c r="U3813" s="3"/>
      <c r="V3813" s="3"/>
    </row>
    <row r="3814" spans="1:22" x14ac:dyDescent="0.3">
      <c r="A3814" s="81"/>
      <c r="O3814" s="12"/>
      <c r="P3814" s="12"/>
      <c r="Q3814" s="12"/>
      <c r="R3814" s="12"/>
      <c r="S3814" s="12"/>
      <c r="U3814" s="3"/>
      <c r="V3814" s="3"/>
    </row>
    <row r="3815" spans="1:22" x14ac:dyDescent="0.3">
      <c r="A3815" s="81"/>
      <c r="O3815" s="12"/>
      <c r="P3815" s="12"/>
      <c r="Q3815" s="12"/>
      <c r="R3815" s="12"/>
      <c r="S3815" s="12"/>
      <c r="U3815" s="3"/>
      <c r="V3815" s="3"/>
    </row>
    <row r="3816" spans="1:22" x14ac:dyDescent="0.3">
      <c r="A3816" s="81"/>
      <c r="O3816" s="12"/>
      <c r="P3816" s="12"/>
      <c r="Q3816" s="12"/>
      <c r="R3816" s="12"/>
      <c r="S3816" s="12"/>
      <c r="U3816" s="3"/>
      <c r="V3816" s="3"/>
    </row>
    <row r="3817" spans="1:22" x14ac:dyDescent="0.3">
      <c r="A3817" s="81"/>
      <c r="O3817" s="12"/>
      <c r="P3817" s="12"/>
      <c r="Q3817" s="12"/>
      <c r="R3817" s="12"/>
      <c r="S3817" s="12"/>
      <c r="U3817" s="3"/>
      <c r="V3817" s="3"/>
    </row>
    <row r="3818" spans="1:22" x14ac:dyDescent="0.3">
      <c r="A3818" s="81"/>
      <c r="O3818" s="12"/>
      <c r="P3818" s="12"/>
      <c r="Q3818" s="12"/>
      <c r="R3818" s="12"/>
      <c r="S3818" s="12"/>
      <c r="U3818" s="3"/>
      <c r="V3818" s="3"/>
    </row>
    <row r="3819" spans="1:22" x14ac:dyDescent="0.3">
      <c r="A3819" s="81"/>
      <c r="O3819" s="12"/>
      <c r="P3819" s="12"/>
      <c r="Q3819" s="12"/>
      <c r="R3819" s="12"/>
      <c r="S3819" s="12"/>
      <c r="U3819" s="3"/>
      <c r="V3819" s="3"/>
    </row>
    <row r="3820" spans="1:22" x14ac:dyDescent="0.3">
      <c r="A3820" s="81"/>
      <c r="O3820" s="12"/>
      <c r="P3820" s="12"/>
      <c r="Q3820" s="12"/>
      <c r="R3820" s="12"/>
      <c r="S3820" s="12"/>
      <c r="U3820" s="3"/>
      <c r="V3820" s="3"/>
    </row>
    <row r="3821" spans="1:22" x14ac:dyDescent="0.3">
      <c r="A3821" s="81"/>
      <c r="O3821" s="12"/>
      <c r="P3821" s="12"/>
      <c r="Q3821" s="12"/>
      <c r="R3821" s="12"/>
      <c r="S3821" s="12"/>
      <c r="U3821" s="3"/>
      <c r="V3821" s="3"/>
    </row>
    <row r="3822" spans="1:22" x14ac:dyDescent="0.3">
      <c r="A3822" s="81"/>
      <c r="O3822" s="12"/>
      <c r="P3822" s="12"/>
      <c r="Q3822" s="12"/>
      <c r="R3822" s="12"/>
      <c r="S3822" s="12"/>
      <c r="U3822" s="3"/>
      <c r="V3822" s="3"/>
    </row>
    <row r="3823" spans="1:22" x14ac:dyDescent="0.3">
      <c r="A3823" s="81"/>
      <c r="O3823" s="12"/>
      <c r="P3823" s="12"/>
      <c r="Q3823" s="12"/>
      <c r="R3823" s="12"/>
      <c r="S3823" s="12"/>
      <c r="U3823" s="3"/>
      <c r="V3823" s="3"/>
    </row>
    <row r="3824" spans="1:22" x14ac:dyDescent="0.3">
      <c r="A3824" s="81"/>
      <c r="O3824" s="12"/>
      <c r="P3824" s="12"/>
      <c r="Q3824" s="12"/>
      <c r="R3824" s="12"/>
      <c r="S3824" s="12"/>
      <c r="U3824" s="3"/>
      <c r="V3824" s="3"/>
    </row>
    <row r="3825" spans="1:22" x14ac:dyDescent="0.3">
      <c r="A3825" s="81"/>
      <c r="O3825" s="12"/>
      <c r="P3825" s="12"/>
      <c r="Q3825" s="12"/>
      <c r="R3825" s="12"/>
      <c r="S3825" s="12"/>
      <c r="U3825" s="3"/>
      <c r="V3825" s="3"/>
    </row>
    <row r="3826" spans="1:22" x14ac:dyDescent="0.3">
      <c r="A3826" s="81"/>
      <c r="O3826" s="12"/>
      <c r="P3826" s="12"/>
      <c r="Q3826" s="12"/>
      <c r="R3826" s="12"/>
      <c r="S3826" s="12"/>
      <c r="U3826" s="3"/>
      <c r="V3826" s="3"/>
    </row>
    <row r="3827" spans="1:22" x14ac:dyDescent="0.3">
      <c r="A3827" s="81"/>
      <c r="O3827" s="12"/>
      <c r="P3827" s="12"/>
      <c r="Q3827" s="12"/>
      <c r="R3827" s="12"/>
      <c r="S3827" s="12"/>
      <c r="U3827" s="3"/>
      <c r="V3827" s="3"/>
    </row>
    <row r="3828" spans="1:22" x14ac:dyDescent="0.3">
      <c r="A3828" s="81"/>
      <c r="O3828" s="12"/>
      <c r="P3828" s="12"/>
      <c r="Q3828" s="12"/>
      <c r="R3828" s="12"/>
      <c r="S3828" s="12"/>
      <c r="U3828" s="3"/>
      <c r="V3828" s="3"/>
    </row>
    <row r="3829" spans="1:22" x14ac:dyDescent="0.3">
      <c r="A3829" s="81"/>
      <c r="O3829" s="12"/>
      <c r="P3829" s="12"/>
      <c r="Q3829" s="12"/>
      <c r="R3829" s="12"/>
      <c r="S3829" s="12"/>
      <c r="U3829" s="3"/>
      <c r="V3829" s="3"/>
    </row>
    <row r="3830" spans="1:22" x14ac:dyDescent="0.3">
      <c r="A3830" s="81"/>
      <c r="O3830" s="12"/>
      <c r="P3830" s="12"/>
      <c r="Q3830" s="12"/>
      <c r="R3830" s="12"/>
      <c r="S3830" s="12"/>
      <c r="U3830" s="3"/>
      <c r="V3830" s="3"/>
    </row>
    <row r="3831" spans="1:22" x14ac:dyDescent="0.3">
      <c r="A3831" s="81"/>
      <c r="O3831" s="12"/>
      <c r="P3831" s="12"/>
      <c r="Q3831" s="12"/>
      <c r="R3831" s="12"/>
      <c r="S3831" s="12"/>
      <c r="U3831" s="3"/>
      <c r="V3831" s="3"/>
    </row>
    <row r="3832" spans="1:22" x14ac:dyDescent="0.3">
      <c r="A3832" s="81"/>
      <c r="O3832" s="12"/>
      <c r="P3832" s="12"/>
      <c r="Q3832" s="12"/>
      <c r="R3832" s="12"/>
      <c r="S3832" s="12"/>
      <c r="U3832" s="3"/>
      <c r="V3832" s="3"/>
    </row>
    <row r="3833" spans="1:22" x14ac:dyDescent="0.3">
      <c r="A3833" s="81"/>
      <c r="O3833" s="12"/>
      <c r="P3833" s="12"/>
      <c r="Q3833" s="12"/>
      <c r="R3833" s="12"/>
      <c r="S3833" s="12"/>
      <c r="U3833" s="3"/>
      <c r="V3833" s="3"/>
    </row>
    <row r="3834" spans="1:22" x14ac:dyDescent="0.3">
      <c r="A3834" s="81"/>
      <c r="O3834" s="12"/>
      <c r="P3834" s="12"/>
      <c r="Q3834" s="12"/>
      <c r="R3834" s="12"/>
      <c r="S3834" s="12"/>
      <c r="U3834" s="3"/>
      <c r="V3834" s="3"/>
    </row>
    <row r="3835" spans="1:22" x14ac:dyDescent="0.3">
      <c r="A3835" s="81"/>
      <c r="O3835" s="12"/>
      <c r="P3835" s="12"/>
      <c r="Q3835" s="12"/>
      <c r="R3835" s="12"/>
      <c r="S3835" s="12"/>
      <c r="U3835" s="3"/>
      <c r="V3835" s="3"/>
    </row>
    <row r="3836" spans="1:22" x14ac:dyDescent="0.3">
      <c r="A3836" s="81"/>
      <c r="O3836" s="12"/>
      <c r="P3836" s="12"/>
      <c r="Q3836" s="12"/>
      <c r="R3836" s="12"/>
      <c r="S3836" s="12"/>
      <c r="U3836" s="3"/>
      <c r="V3836" s="3"/>
    </row>
    <row r="3837" spans="1:22" x14ac:dyDescent="0.3">
      <c r="A3837" s="81"/>
      <c r="O3837" s="12"/>
      <c r="P3837" s="12"/>
      <c r="Q3837" s="12"/>
      <c r="R3837" s="12"/>
      <c r="S3837" s="12"/>
      <c r="U3837" s="3"/>
      <c r="V3837" s="3"/>
    </row>
    <row r="3838" spans="1:22" x14ac:dyDescent="0.3">
      <c r="A3838" s="81"/>
      <c r="O3838" s="12"/>
      <c r="P3838" s="12"/>
      <c r="Q3838" s="12"/>
      <c r="R3838" s="12"/>
      <c r="S3838" s="12"/>
      <c r="U3838" s="3"/>
      <c r="V3838" s="3"/>
    </row>
    <row r="3839" spans="1:22" x14ac:dyDescent="0.3">
      <c r="A3839" s="81"/>
      <c r="O3839" s="12"/>
      <c r="P3839" s="12"/>
      <c r="Q3839" s="12"/>
      <c r="R3839" s="12"/>
      <c r="S3839" s="12"/>
      <c r="U3839" s="3"/>
      <c r="V3839" s="3"/>
    </row>
    <row r="3840" spans="1:22" x14ac:dyDescent="0.3">
      <c r="A3840" s="81"/>
      <c r="O3840" s="12"/>
      <c r="P3840" s="12"/>
      <c r="Q3840" s="12"/>
      <c r="R3840" s="12"/>
      <c r="S3840" s="12"/>
      <c r="U3840" s="3"/>
      <c r="V3840" s="3"/>
    </row>
    <row r="3841" spans="1:22" x14ac:dyDescent="0.3">
      <c r="A3841" s="81"/>
      <c r="O3841" s="12"/>
      <c r="P3841" s="12"/>
      <c r="Q3841" s="12"/>
      <c r="R3841" s="12"/>
      <c r="S3841" s="12"/>
      <c r="U3841" s="3"/>
      <c r="V3841" s="3"/>
    </row>
    <row r="3842" spans="1:22" x14ac:dyDescent="0.3">
      <c r="A3842" s="81"/>
      <c r="O3842" s="12"/>
      <c r="P3842" s="12"/>
      <c r="Q3842" s="12"/>
      <c r="R3842" s="12"/>
      <c r="S3842" s="12"/>
      <c r="U3842" s="3"/>
      <c r="V3842" s="3"/>
    </row>
    <row r="3843" spans="1:22" x14ac:dyDescent="0.3">
      <c r="A3843" s="81"/>
      <c r="O3843" s="12"/>
      <c r="P3843" s="12"/>
      <c r="Q3843" s="12"/>
      <c r="R3843" s="12"/>
      <c r="S3843" s="12"/>
      <c r="U3843" s="3"/>
      <c r="V3843" s="3"/>
    </row>
    <row r="3844" spans="1:22" x14ac:dyDescent="0.3">
      <c r="A3844" s="81"/>
      <c r="O3844" s="12"/>
      <c r="P3844" s="12"/>
      <c r="Q3844" s="12"/>
      <c r="R3844" s="12"/>
      <c r="S3844" s="12"/>
      <c r="U3844" s="3"/>
      <c r="V3844" s="3"/>
    </row>
    <row r="3845" spans="1:22" x14ac:dyDescent="0.3">
      <c r="A3845" s="81"/>
      <c r="O3845" s="12"/>
      <c r="P3845" s="12"/>
      <c r="Q3845" s="12"/>
      <c r="R3845" s="12"/>
      <c r="S3845" s="12"/>
      <c r="U3845" s="3"/>
      <c r="V3845" s="3"/>
    </row>
    <row r="3846" spans="1:22" x14ac:dyDescent="0.3">
      <c r="A3846" s="81"/>
      <c r="O3846" s="12"/>
      <c r="P3846" s="12"/>
      <c r="Q3846" s="12"/>
      <c r="R3846" s="12"/>
      <c r="S3846" s="12"/>
      <c r="U3846" s="3"/>
      <c r="V3846" s="3"/>
    </row>
    <row r="3847" spans="1:22" x14ac:dyDescent="0.3">
      <c r="A3847" s="81"/>
      <c r="O3847" s="12"/>
      <c r="P3847" s="12"/>
      <c r="Q3847" s="12"/>
      <c r="R3847" s="12"/>
      <c r="S3847" s="12"/>
      <c r="U3847" s="3"/>
      <c r="V3847" s="3"/>
    </row>
    <row r="3848" spans="1:22" x14ac:dyDescent="0.3">
      <c r="A3848" s="81"/>
      <c r="O3848" s="12"/>
      <c r="P3848" s="12"/>
      <c r="Q3848" s="12"/>
      <c r="R3848" s="12"/>
      <c r="S3848" s="12"/>
      <c r="U3848" s="3"/>
      <c r="V3848" s="3"/>
    </row>
    <row r="3849" spans="1:22" x14ac:dyDescent="0.3">
      <c r="A3849" s="81"/>
      <c r="O3849" s="12"/>
      <c r="P3849" s="12"/>
      <c r="Q3849" s="12"/>
      <c r="R3849" s="12"/>
      <c r="S3849" s="12"/>
      <c r="U3849" s="3"/>
      <c r="V3849" s="3"/>
    </row>
    <row r="3850" spans="1:22" x14ac:dyDescent="0.3">
      <c r="A3850" s="81"/>
      <c r="O3850" s="12"/>
      <c r="P3850" s="12"/>
      <c r="Q3850" s="12"/>
      <c r="R3850" s="12"/>
      <c r="S3850" s="12"/>
      <c r="U3850" s="3"/>
      <c r="V3850" s="3"/>
    </row>
    <row r="3851" spans="1:22" x14ac:dyDescent="0.3">
      <c r="A3851" s="81"/>
      <c r="O3851" s="12"/>
      <c r="P3851" s="12"/>
      <c r="Q3851" s="12"/>
      <c r="R3851" s="12"/>
      <c r="S3851" s="12"/>
      <c r="U3851" s="3"/>
      <c r="V3851" s="3"/>
    </row>
    <row r="3852" spans="1:22" x14ac:dyDescent="0.3">
      <c r="A3852" s="81"/>
      <c r="O3852" s="12"/>
      <c r="P3852" s="12"/>
      <c r="Q3852" s="12"/>
      <c r="R3852" s="12"/>
      <c r="S3852" s="12"/>
      <c r="U3852" s="3"/>
      <c r="V3852" s="3"/>
    </row>
    <row r="3853" spans="1:22" x14ac:dyDescent="0.3">
      <c r="A3853" s="81"/>
      <c r="O3853" s="12"/>
      <c r="P3853" s="12"/>
      <c r="Q3853" s="12"/>
      <c r="R3853" s="12"/>
      <c r="S3853" s="12"/>
      <c r="U3853" s="3"/>
      <c r="V3853" s="3"/>
    </row>
    <row r="3854" spans="1:22" x14ac:dyDescent="0.3">
      <c r="A3854" s="81"/>
      <c r="O3854" s="12"/>
      <c r="P3854" s="12"/>
      <c r="Q3854" s="12"/>
      <c r="R3854" s="12"/>
      <c r="S3854" s="12"/>
      <c r="U3854" s="3"/>
      <c r="V3854" s="3"/>
    </row>
    <row r="3855" spans="1:22" x14ac:dyDescent="0.3">
      <c r="A3855" s="81"/>
      <c r="O3855" s="12"/>
      <c r="P3855" s="12"/>
      <c r="Q3855" s="12"/>
      <c r="R3855" s="12"/>
      <c r="S3855" s="12"/>
      <c r="U3855" s="3"/>
      <c r="V3855" s="3"/>
    </row>
    <row r="3856" spans="1:22" x14ac:dyDescent="0.3">
      <c r="A3856" s="81"/>
      <c r="O3856" s="12"/>
      <c r="P3856" s="12"/>
      <c r="Q3856" s="12"/>
      <c r="R3856" s="12"/>
      <c r="S3856" s="12"/>
      <c r="U3856" s="3"/>
      <c r="V3856" s="3"/>
    </row>
    <row r="3857" spans="1:22" x14ac:dyDescent="0.3">
      <c r="A3857" s="81"/>
      <c r="O3857" s="12"/>
      <c r="P3857" s="12"/>
      <c r="Q3857" s="12"/>
      <c r="R3857" s="12"/>
      <c r="S3857" s="12"/>
      <c r="U3857" s="3"/>
      <c r="V3857" s="3"/>
    </row>
    <row r="3858" spans="1:22" x14ac:dyDescent="0.3">
      <c r="A3858" s="81"/>
      <c r="O3858" s="12"/>
      <c r="P3858" s="12"/>
      <c r="Q3858" s="12"/>
      <c r="R3858" s="12"/>
      <c r="S3858" s="12"/>
      <c r="U3858" s="3"/>
      <c r="V3858" s="3"/>
    </row>
    <row r="3859" spans="1:22" x14ac:dyDescent="0.3">
      <c r="A3859" s="81"/>
      <c r="O3859" s="12"/>
      <c r="P3859" s="12"/>
      <c r="Q3859" s="12"/>
      <c r="R3859" s="12"/>
      <c r="S3859" s="12"/>
      <c r="U3859" s="3"/>
      <c r="V3859" s="3"/>
    </row>
    <row r="3860" spans="1:22" x14ac:dyDescent="0.3">
      <c r="A3860" s="81"/>
      <c r="O3860" s="12"/>
      <c r="P3860" s="12"/>
      <c r="Q3860" s="12"/>
      <c r="R3860" s="12"/>
      <c r="S3860" s="12"/>
      <c r="U3860" s="3"/>
      <c r="V3860" s="3"/>
    </row>
    <row r="3861" spans="1:22" x14ac:dyDescent="0.3">
      <c r="A3861" s="81"/>
      <c r="O3861" s="12"/>
      <c r="P3861" s="12"/>
      <c r="Q3861" s="12"/>
      <c r="R3861" s="12"/>
      <c r="S3861" s="12"/>
      <c r="U3861" s="3"/>
      <c r="V3861" s="3"/>
    </row>
    <row r="3862" spans="1:22" x14ac:dyDescent="0.3">
      <c r="A3862" s="81"/>
      <c r="O3862" s="12"/>
      <c r="P3862" s="12"/>
      <c r="Q3862" s="12"/>
      <c r="R3862" s="12"/>
      <c r="S3862" s="12"/>
      <c r="U3862" s="3"/>
      <c r="V3862" s="3"/>
    </row>
    <row r="3863" spans="1:22" x14ac:dyDescent="0.3">
      <c r="A3863" s="81"/>
      <c r="O3863" s="12"/>
      <c r="P3863" s="12"/>
      <c r="Q3863" s="12"/>
      <c r="R3863" s="12"/>
      <c r="S3863" s="12"/>
      <c r="U3863" s="3"/>
      <c r="V3863" s="3"/>
    </row>
    <row r="3864" spans="1:22" x14ac:dyDescent="0.3">
      <c r="A3864" s="81"/>
      <c r="O3864" s="12"/>
      <c r="P3864" s="12"/>
      <c r="Q3864" s="12"/>
      <c r="R3864" s="12"/>
      <c r="S3864" s="12"/>
      <c r="U3864" s="3"/>
      <c r="V3864" s="3"/>
    </row>
    <row r="3865" spans="1:22" x14ac:dyDescent="0.3">
      <c r="A3865" s="81"/>
      <c r="O3865" s="12"/>
      <c r="P3865" s="12"/>
      <c r="Q3865" s="12"/>
      <c r="R3865" s="12"/>
      <c r="S3865" s="12"/>
      <c r="U3865" s="3"/>
      <c r="V3865" s="3"/>
    </row>
    <row r="3866" spans="1:22" x14ac:dyDescent="0.3">
      <c r="A3866" s="81"/>
      <c r="O3866" s="12"/>
      <c r="P3866" s="12"/>
      <c r="Q3866" s="12"/>
      <c r="R3866" s="12"/>
      <c r="S3866" s="12"/>
      <c r="U3866" s="3"/>
      <c r="V3866" s="3"/>
    </row>
    <row r="3867" spans="1:22" x14ac:dyDescent="0.3">
      <c r="A3867" s="81"/>
      <c r="O3867" s="12"/>
      <c r="P3867" s="12"/>
      <c r="Q3867" s="12"/>
      <c r="R3867" s="12"/>
      <c r="S3867" s="12"/>
      <c r="U3867" s="3"/>
      <c r="V3867" s="3"/>
    </row>
    <row r="3868" spans="1:22" x14ac:dyDescent="0.3">
      <c r="A3868" s="81"/>
      <c r="O3868" s="12"/>
      <c r="P3868" s="12"/>
      <c r="Q3868" s="12"/>
      <c r="R3868" s="12"/>
      <c r="S3868" s="12"/>
      <c r="U3868" s="3"/>
      <c r="V3868" s="3"/>
    </row>
    <row r="3869" spans="1:22" x14ac:dyDescent="0.3">
      <c r="A3869" s="81"/>
      <c r="O3869" s="12"/>
      <c r="P3869" s="12"/>
      <c r="Q3869" s="12"/>
      <c r="R3869" s="12"/>
      <c r="S3869" s="12"/>
      <c r="U3869" s="3"/>
      <c r="V3869" s="3"/>
    </row>
    <row r="3870" spans="1:22" x14ac:dyDescent="0.3">
      <c r="A3870" s="81"/>
      <c r="O3870" s="12"/>
      <c r="P3870" s="12"/>
      <c r="Q3870" s="12"/>
      <c r="R3870" s="12"/>
      <c r="S3870" s="12"/>
      <c r="U3870" s="3"/>
      <c r="V3870" s="3"/>
    </row>
    <row r="3871" spans="1:22" x14ac:dyDescent="0.3">
      <c r="A3871" s="81"/>
      <c r="O3871" s="12"/>
      <c r="P3871" s="12"/>
      <c r="Q3871" s="12"/>
      <c r="R3871" s="12"/>
      <c r="S3871" s="12"/>
      <c r="U3871" s="3"/>
      <c r="V3871" s="3"/>
    </row>
    <row r="3872" spans="1:22" x14ac:dyDescent="0.3">
      <c r="A3872" s="81"/>
      <c r="O3872" s="12"/>
      <c r="P3872" s="12"/>
      <c r="Q3872" s="12"/>
      <c r="R3872" s="12"/>
      <c r="S3872" s="12"/>
      <c r="U3872" s="3"/>
      <c r="V3872" s="3"/>
    </row>
    <row r="3873" spans="1:22" x14ac:dyDescent="0.3">
      <c r="A3873" s="81"/>
      <c r="O3873" s="12"/>
      <c r="P3873" s="12"/>
      <c r="Q3873" s="12"/>
      <c r="R3873" s="12"/>
      <c r="S3873" s="12"/>
      <c r="U3873" s="3"/>
      <c r="V3873" s="3"/>
    </row>
    <row r="3874" spans="1:22" x14ac:dyDescent="0.3">
      <c r="A3874" s="81"/>
      <c r="O3874" s="12"/>
      <c r="P3874" s="12"/>
      <c r="Q3874" s="12"/>
      <c r="R3874" s="12"/>
      <c r="S3874" s="12"/>
      <c r="U3874" s="3"/>
      <c r="V3874" s="3"/>
    </row>
    <row r="3875" spans="1:22" x14ac:dyDescent="0.3">
      <c r="A3875" s="81"/>
      <c r="O3875" s="12"/>
      <c r="P3875" s="12"/>
      <c r="Q3875" s="12"/>
      <c r="R3875" s="12"/>
      <c r="S3875" s="12"/>
      <c r="U3875" s="3"/>
      <c r="V3875" s="3"/>
    </row>
    <row r="3876" spans="1:22" x14ac:dyDescent="0.3">
      <c r="A3876" s="81"/>
      <c r="O3876" s="12"/>
      <c r="P3876" s="12"/>
      <c r="Q3876" s="12"/>
      <c r="R3876" s="12"/>
      <c r="S3876" s="12"/>
      <c r="U3876" s="3"/>
      <c r="V3876" s="3"/>
    </row>
    <row r="3877" spans="1:22" x14ac:dyDescent="0.3">
      <c r="A3877" s="81"/>
      <c r="O3877" s="12"/>
      <c r="P3877" s="12"/>
      <c r="Q3877" s="12"/>
      <c r="R3877" s="12"/>
      <c r="S3877" s="12"/>
      <c r="U3877" s="3"/>
      <c r="V3877" s="3"/>
    </row>
    <row r="3878" spans="1:22" x14ac:dyDescent="0.3">
      <c r="A3878" s="81"/>
      <c r="O3878" s="12"/>
      <c r="P3878" s="12"/>
      <c r="Q3878" s="12"/>
      <c r="R3878" s="12"/>
      <c r="S3878" s="12"/>
      <c r="U3878" s="3"/>
      <c r="V3878" s="3"/>
    </row>
    <row r="3879" spans="1:22" x14ac:dyDescent="0.3">
      <c r="A3879" s="81"/>
      <c r="O3879" s="12"/>
      <c r="P3879" s="12"/>
      <c r="Q3879" s="12"/>
      <c r="R3879" s="12"/>
      <c r="S3879" s="12"/>
      <c r="U3879" s="3"/>
      <c r="V3879" s="3"/>
    </row>
    <row r="3880" spans="1:22" x14ac:dyDescent="0.3">
      <c r="A3880" s="81"/>
      <c r="O3880" s="12"/>
      <c r="P3880" s="12"/>
      <c r="Q3880" s="12"/>
      <c r="R3880" s="12"/>
      <c r="S3880" s="12"/>
      <c r="U3880" s="3"/>
      <c r="V3880" s="3"/>
    </row>
    <row r="3881" spans="1:22" x14ac:dyDescent="0.3">
      <c r="A3881" s="81"/>
      <c r="O3881" s="12"/>
      <c r="P3881" s="12"/>
      <c r="Q3881" s="12"/>
      <c r="R3881" s="12"/>
      <c r="S3881" s="12"/>
      <c r="U3881" s="3"/>
      <c r="V3881" s="3"/>
    </row>
    <row r="3882" spans="1:22" x14ac:dyDescent="0.3">
      <c r="A3882" s="81"/>
      <c r="O3882" s="12"/>
      <c r="P3882" s="12"/>
      <c r="Q3882" s="12"/>
      <c r="R3882" s="12"/>
      <c r="S3882" s="12"/>
      <c r="U3882" s="3"/>
      <c r="V3882" s="3"/>
    </row>
    <row r="3883" spans="1:22" x14ac:dyDescent="0.3">
      <c r="A3883" s="81"/>
      <c r="O3883" s="12"/>
      <c r="P3883" s="12"/>
      <c r="Q3883" s="12"/>
      <c r="R3883" s="12"/>
      <c r="S3883" s="12"/>
      <c r="U3883" s="3"/>
      <c r="V3883" s="3"/>
    </row>
    <row r="3884" spans="1:22" x14ac:dyDescent="0.3">
      <c r="A3884" s="81"/>
      <c r="O3884" s="12"/>
      <c r="P3884" s="12"/>
      <c r="Q3884" s="12"/>
      <c r="R3884" s="12"/>
      <c r="S3884" s="12"/>
      <c r="U3884" s="3"/>
      <c r="V3884" s="3"/>
    </row>
    <row r="3885" spans="1:22" x14ac:dyDescent="0.3">
      <c r="A3885" s="81"/>
      <c r="O3885" s="12"/>
      <c r="P3885" s="12"/>
      <c r="Q3885" s="12"/>
      <c r="R3885" s="12"/>
      <c r="S3885" s="12"/>
      <c r="U3885" s="3"/>
      <c r="V3885" s="3"/>
    </row>
    <row r="3886" spans="1:22" x14ac:dyDescent="0.3">
      <c r="A3886" s="81"/>
      <c r="O3886" s="12"/>
      <c r="P3886" s="12"/>
      <c r="Q3886" s="12"/>
      <c r="R3886" s="12"/>
      <c r="S3886" s="12"/>
      <c r="U3886" s="3"/>
      <c r="V3886" s="3"/>
    </row>
    <row r="3887" spans="1:22" x14ac:dyDescent="0.3">
      <c r="A3887" s="81"/>
      <c r="O3887" s="12"/>
      <c r="P3887" s="12"/>
      <c r="Q3887" s="12"/>
      <c r="R3887" s="12"/>
      <c r="S3887" s="12"/>
      <c r="U3887" s="3"/>
      <c r="V3887" s="3"/>
    </row>
    <row r="3888" spans="1:22" x14ac:dyDescent="0.3">
      <c r="A3888" s="81"/>
      <c r="O3888" s="12"/>
      <c r="P3888" s="12"/>
      <c r="Q3888" s="12"/>
      <c r="R3888" s="12"/>
      <c r="S3888" s="12"/>
      <c r="U3888" s="3"/>
      <c r="V3888" s="3"/>
    </row>
    <row r="3889" spans="1:22" x14ac:dyDescent="0.3">
      <c r="A3889" s="81"/>
      <c r="O3889" s="12"/>
      <c r="P3889" s="12"/>
      <c r="Q3889" s="12"/>
      <c r="R3889" s="12"/>
      <c r="S3889" s="12"/>
      <c r="U3889" s="3"/>
      <c r="V3889" s="3"/>
    </row>
    <row r="3890" spans="1:22" x14ac:dyDescent="0.3">
      <c r="A3890" s="81"/>
      <c r="O3890" s="12"/>
      <c r="P3890" s="12"/>
      <c r="Q3890" s="12"/>
      <c r="R3890" s="12"/>
      <c r="S3890" s="12"/>
      <c r="U3890" s="3"/>
      <c r="V3890" s="3"/>
    </row>
    <row r="3891" spans="1:22" x14ac:dyDescent="0.3">
      <c r="A3891" s="81"/>
      <c r="O3891" s="12"/>
      <c r="P3891" s="12"/>
      <c r="Q3891" s="12"/>
      <c r="R3891" s="12"/>
      <c r="S3891" s="12"/>
      <c r="U3891" s="3"/>
      <c r="V3891" s="3"/>
    </row>
    <row r="3892" spans="1:22" x14ac:dyDescent="0.3">
      <c r="A3892" s="81"/>
      <c r="O3892" s="12"/>
      <c r="P3892" s="12"/>
      <c r="Q3892" s="12"/>
      <c r="R3892" s="12"/>
      <c r="S3892" s="12"/>
      <c r="U3892" s="3"/>
      <c r="V3892" s="3"/>
    </row>
    <row r="3893" spans="1:22" x14ac:dyDescent="0.3">
      <c r="A3893" s="81"/>
      <c r="O3893" s="12"/>
      <c r="P3893" s="12"/>
      <c r="Q3893" s="12"/>
      <c r="R3893" s="12"/>
      <c r="S3893" s="12"/>
      <c r="U3893" s="3"/>
      <c r="V3893" s="3"/>
    </row>
    <row r="3894" spans="1:22" x14ac:dyDescent="0.3">
      <c r="A3894" s="81"/>
      <c r="O3894" s="12"/>
      <c r="P3894" s="12"/>
      <c r="Q3894" s="12"/>
      <c r="R3894" s="12"/>
      <c r="S3894" s="12"/>
      <c r="U3894" s="3"/>
      <c r="V3894" s="3"/>
    </row>
    <row r="3895" spans="1:22" x14ac:dyDescent="0.3">
      <c r="A3895" s="81"/>
      <c r="O3895" s="12"/>
      <c r="P3895" s="12"/>
      <c r="Q3895" s="12"/>
      <c r="R3895" s="12"/>
      <c r="S3895" s="12"/>
      <c r="U3895" s="3"/>
      <c r="V3895" s="3"/>
    </row>
    <row r="3896" spans="1:22" x14ac:dyDescent="0.3">
      <c r="A3896" s="81"/>
      <c r="O3896" s="12"/>
      <c r="P3896" s="12"/>
      <c r="Q3896" s="12"/>
      <c r="R3896" s="12"/>
      <c r="S3896" s="12"/>
      <c r="U3896" s="3"/>
      <c r="V3896" s="3"/>
    </row>
    <row r="3897" spans="1:22" x14ac:dyDescent="0.3">
      <c r="A3897" s="81"/>
      <c r="O3897" s="12"/>
      <c r="P3897" s="12"/>
      <c r="Q3897" s="12"/>
      <c r="R3897" s="12"/>
      <c r="S3897" s="12"/>
      <c r="U3897" s="3"/>
      <c r="V3897" s="3"/>
    </row>
    <row r="3898" spans="1:22" x14ac:dyDescent="0.3">
      <c r="A3898" s="81"/>
      <c r="O3898" s="12"/>
      <c r="P3898" s="12"/>
      <c r="Q3898" s="12"/>
      <c r="R3898" s="12"/>
      <c r="S3898" s="12"/>
      <c r="U3898" s="3"/>
      <c r="V3898" s="3"/>
    </row>
    <row r="3899" spans="1:22" x14ac:dyDescent="0.3">
      <c r="A3899" s="81"/>
      <c r="O3899" s="12"/>
      <c r="P3899" s="12"/>
      <c r="Q3899" s="12"/>
      <c r="R3899" s="12"/>
      <c r="S3899" s="12"/>
      <c r="U3899" s="3"/>
      <c r="V3899" s="3"/>
    </row>
    <row r="3900" spans="1:22" x14ac:dyDescent="0.3">
      <c r="A3900" s="81"/>
      <c r="O3900" s="12"/>
      <c r="P3900" s="12"/>
      <c r="Q3900" s="12"/>
      <c r="R3900" s="12"/>
      <c r="S3900" s="12"/>
      <c r="U3900" s="3"/>
      <c r="V3900" s="3"/>
    </row>
    <row r="3901" spans="1:22" x14ac:dyDescent="0.3">
      <c r="A3901" s="81"/>
      <c r="O3901" s="12"/>
      <c r="P3901" s="12"/>
      <c r="Q3901" s="12"/>
      <c r="R3901" s="12"/>
      <c r="S3901" s="12"/>
      <c r="U3901" s="3"/>
      <c r="V3901" s="3"/>
    </row>
    <row r="3902" spans="1:22" x14ac:dyDescent="0.3">
      <c r="A3902" s="81"/>
      <c r="O3902" s="12"/>
      <c r="P3902" s="12"/>
      <c r="Q3902" s="12"/>
      <c r="R3902" s="12"/>
      <c r="S3902" s="12"/>
      <c r="U3902" s="3"/>
      <c r="V3902" s="3"/>
    </row>
    <row r="3903" spans="1:22" x14ac:dyDescent="0.3">
      <c r="A3903" s="81"/>
      <c r="O3903" s="12"/>
      <c r="P3903" s="12"/>
      <c r="Q3903" s="12"/>
      <c r="R3903" s="12"/>
      <c r="S3903" s="12"/>
      <c r="U3903" s="3"/>
      <c r="V3903" s="3"/>
    </row>
    <row r="3904" spans="1:22" x14ac:dyDescent="0.3">
      <c r="A3904" s="81"/>
      <c r="O3904" s="12"/>
      <c r="P3904" s="12"/>
      <c r="Q3904" s="12"/>
      <c r="R3904" s="12"/>
      <c r="S3904" s="12"/>
      <c r="U3904" s="3"/>
      <c r="V3904" s="3"/>
    </row>
    <row r="3905" spans="1:22" x14ac:dyDescent="0.3">
      <c r="A3905" s="81"/>
      <c r="O3905" s="12"/>
      <c r="P3905" s="12"/>
      <c r="Q3905" s="12"/>
      <c r="R3905" s="12"/>
      <c r="S3905" s="12"/>
      <c r="U3905" s="3"/>
      <c r="V3905" s="3"/>
    </row>
    <row r="3906" spans="1:22" x14ac:dyDescent="0.3">
      <c r="A3906" s="81"/>
      <c r="O3906" s="12"/>
      <c r="P3906" s="12"/>
      <c r="Q3906" s="12"/>
      <c r="R3906" s="12"/>
      <c r="S3906" s="12"/>
      <c r="U3906" s="3"/>
      <c r="V3906" s="3"/>
    </row>
    <row r="3907" spans="1:22" x14ac:dyDescent="0.3">
      <c r="A3907" s="81"/>
      <c r="O3907" s="12"/>
      <c r="P3907" s="12"/>
      <c r="Q3907" s="12"/>
      <c r="R3907" s="12"/>
      <c r="S3907" s="12"/>
      <c r="U3907" s="3"/>
      <c r="V3907" s="3"/>
    </row>
    <row r="3908" spans="1:22" x14ac:dyDescent="0.3">
      <c r="A3908" s="81"/>
      <c r="O3908" s="12"/>
      <c r="P3908" s="12"/>
      <c r="Q3908" s="12"/>
      <c r="R3908" s="12"/>
      <c r="S3908" s="12"/>
      <c r="U3908" s="3"/>
      <c r="V3908" s="3"/>
    </row>
    <row r="3909" spans="1:22" x14ac:dyDescent="0.3">
      <c r="A3909" s="81"/>
      <c r="O3909" s="12"/>
      <c r="P3909" s="12"/>
      <c r="Q3909" s="12"/>
      <c r="R3909" s="12"/>
      <c r="S3909" s="12"/>
      <c r="U3909" s="3"/>
      <c r="V3909" s="3"/>
    </row>
    <row r="3910" spans="1:22" x14ac:dyDescent="0.3">
      <c r="A3910" s="81"/>
      <c r="O3910" s="12"/>
      <c r="P3910" s="12"/>
      <c r="Q3910" s="12"/>
      <c r="R3910" s="12"/>
      <c r="S3910" s="12"/>
      <c r="U3910" s="3"/>
      <c r="V3910" s="3"/>
    </row>
    <row r="3911" spans="1:22" x14ac:dyDescent="0.3">
      <c r="A3911" s="81"/>
      <c r="O3911" s="12"/>
      <c r="P3911" s="12"/>
      <c r="Q3911" s="12"/>
      <c r="R3911" s="12"/>
      <c r="S3911" s="12"/>
      <c r="U3911" s="3"/>
      <c r="V3911" s="3"/>
    </row>
    <row r="3912" spans="1:22" x14ac:dyDescent="0.3">
      <c r="A3912" s="81"/>
      <c r="O3912" s="12"/>
      <c r="P3912" s="12"/>
      <c r="Q3912" s="12"/>
      <c r="R3912" s="12"/>
      <c r="S3912" s="12"/>
      <c r="U3912" s="3"/>
      <c r="V3912" s="3"/>
    </row>
    <row r="3913" spans="1:22" x14ac:dyDescent="0.3">
      <c r="A3913" s="81"/>
      <c r="O3913" s="12"/>
      <c r="P3913" s="12"/>
      <c r="Q3913" s="12"/>
      <c r="R3913" s="12"/>
      <c r="S3913" s="12"/>
      <c r="U3913" s="3"/>
      <c r="V3913" s="3"/>
    </row>
    <row r="3914" spans="1:22" x14ac:dyDescent="0.3">
      <c r="A3914" s="81"/>
      <c r="O3914" s="12"/>
      <c r="P3914" s="12"/>
      <c r="Q3914" s="12"/>
      <c r="R3914" s="12"/>
      <c r="S3914" s="12"/>
      <c r="U3914" s="3"/>
      <c r="V3914" s="3"/>
    </row>
    <row r="3915" spans="1:22" x14ac:dyDescent="0.3">
      <c r="A3915" s="81"/>
      <c r="O3915" s="12"/>
      <c r="P3915" s="12"/>
      <c r="Q3915" s="12"/>
      <c r="R3915" s="12"/>
      <c r="S3915" s="12"/>
      <c r="U3915" s="3"/>
      <c r="V3915" s="3"/>
    </row>
    <row r="3916" spans="1:22" x14ac:dyDescent="0.3">
      <c r="A3916" s="81"/>
      <c r="O3916" s="12"/>
      <c r="P3916" s="12"/>
      <c r="Q3916" s="12"/>
      <c r="R3916" s="12"/>
      <c r="S3916" s="12"/>
      <c r="U3916" s="3"/>
      <c r="V3916" s="3"/>
    </row>
    <row r="3917" spans="1:22" x14ac:dyDescent="0.3">
      <c r="A3917" s="81"/>
      <c r="O3917" s="12"/>
      <c r="P3917" s="12"/>
      <c r="Q3917" s="12"/>
      <c r="R3917" s="12"/>
      <c r="S3917" s="12"/>
      <c r="U3917" s="3"/>
      <c r="V3917" s="3"/>
    </row>
    <row r="3918" spans="1:22" x14ac:dyDescent="0.3">
      <c r="A3918" s="81"/>
      <c r="O3918" s="12"/>
      <c r="P3918" s="12"/>
      <c r="Q3918" s="12"/>
      <c r="R3918" s="12"/>
      <c r="S3918" s="12"/>
      <c r="U3918" s="3"/>
      <c r="V3918" s="3"/>
    </row>
    <row r="3919" spans="1:22" x14ac:dyDescent="0.3">
      <c r="A3919" s="81"/>
      <c r="O3919" s="12"/>
      <c r="P3919" s="12"/>
      <c r="Q3919" s="12"/>
      <c r="R3919" s="12"/>
      <c r="S3919" s="12"/>
      <c r="U3919" s="3"/>
      <c r="V3919" s="3"/>
    </row>
    <row r="3920" spans="1:22" x14ac:dyDescent="0.3">
      <c r="A3920" s="81"/>
      <c r="O3920" s="12"/>
      <c r="P3920" s="12"/>
      <c r="Q3920" s="12"/>
      <c r="R3920" s="12"/>
      <c r="S3920" s="12"/>
      <c r="U3920" s="3"/>
      <c r="V3920" s="3"/>
    </row>
    <row r="3921" spans="1:22" x14ac:dyDescent="0.3">
      <c r="A3921" s="81"/>
      <c r="O3921" s="12"/>
      <c r="P3921" s="12"/>
      <c r="Q3921" s="12"/>
      <c r="R3921" s="12"/>
      <c r="S3921" s="12"/>
      <c r="U3921" s="3"/>
      <c r="V3921" s="3"/>
    </row>
    <row r="3922" spans="1:22" x14ac:dyDescent="0.3">
      <c r="A3922" s="81"/>
      <c r="O3922" s="12"/>
      <c r="P3922" s="12"/>
      <c r="Q3922" s="12"/>
      <c r="R3922" s="12"/>
      <c r="S3922" s="12"/>
      <c r="U3922" s="3"/>
      <c r="V3922" s="3"/>
    </row>
    <row r="3923" spans="1:22" x14ac:dyDescent="0.3">
      <c r="A3923" s="81"/>
      <c r="O3923" s="12"/>
      <c r="P3923" s="12"/>
      <c r="Q3923" s="12"/>
      <c r="R3923" s="12"/>
      <c r="S3923" s="12"/>
      <c r="U3923" s="3"/>
      <c r="V3923" s="3"/>
    </row>
    <row r="3924" spans="1:22" x14ac:dyDescent="0.3">
      <c r="A3924" s="81"/>
      <c r="O3924" s="12"/>
      <c r="P3924" s="12"/>
      <c r="Q3924" s="12"/>
      <c r="R3924" s="12"/>
      <c r="S3924" s="12"/>
      <c r="U3924" s="3"/>
      <c r="V3924" s="3"/>
    </row>
    <row r="3925" spans="1:22" x14ac:dyDescent="0.3">
      <c r="A3925" s="81"/>
      <c r="O3925" s="12"/>
      <c r="P3925" s="12"/>
      <c r="Q3925" s="12"/>
      <c r="R3925" s="12"/>
      <c r="S3925" s="12"/>
      <c r="U3925" s="3"/>
      <c r="V3925" s="3"/>
    </row>
    <row r="3926" spans="1:22" x14ac:dyDescent="0.3">
      <c r="A3926" s="81"/>
      <c r="O3926" s="12"/>
      <c r="P3926" s="12"/>
      <c r="Q3926" s="12"/>
      <c r="R3926" s="12"/>
      <c r="S3926" s="12"/>
      <c r="U3926" s="3"/>
      <c r="V3926" s="3"/>
    </row>
    <row r="3927" spans="1:22" x14ac:dyDescent="0.3">
      <c r="A3927" s="81"/>
      <c r="O3927" s="12"/>
      <c r="P3927" s="12"/>
      <c r="Q3927" s="12"/>
      <c r="R3927" s="12"/>
      <c r="S3927" s="12"/>
      <c r="U3927" s="3"/>
      <c r="V3927" s="3"/>
    </row>
    <row r="3928" spans="1:22" x14ac:dyDescent="0.3">
      <c r="A3928" s="81"/>
      <c r="O3928" s="12"/>
      <c r="P3928" s="12"/>
      <c r="Q3928" s="12"/>
      <c r="R3928" s="12"/>
      <c r="S3928" s="12"/>
      <c r="U3928" s="3"/>
      <c r="V3928" s="3"/>
    </row>
    <row r="3929" spans="1:22" x14ac:dyDescent="0.3">
      <c r="A3929" s="81"/>
      <c r="O3929" s="12"/>
      <c r="P3929" s="12"/>
      <c r="Q3929" s="12"/>
      <c r="R3929" s="12"/>
      <c r="S3929" s="12"/>
      <c r="U3929" s="3"/>
      <c r="V3929" s="3"/>
    </row>
    <row r="3930" spans="1:22" x14ac:dyDescent="0.3">
      <c r="A3930" s="81"/>
      <c r="O3930" s="12"/>
      <c r="P3930" s="12"/>
      <c r="Q3930" s="12"/>
      <c r="R3930" s="12"/>
      <c r="S3930" s="12"/>
      <c r="U3930" s="3"/>
      <c r="V3930" s="3"/>
    </row>
    <row r="3931" spans="1:22" x14ac:dyDescent="0.3">
      <c r="A3931" s="81"/>
      <c r="O3931" s="12"/>
      <c r="P3931" s="12"/>
      <c r="Q3931" s="12"/>
      <c r="R3931" s="12"/>
      <c r="S3931" s="12"/>
      <c r="U3931" s="3"/>
      <c r="V3931" s="3"/>
    </row>
    <row r="3932" spans="1:22" x14ac:dyDescent="0.3">
      <c r="A3932" s="81"/>
      <c r="O3932" s="12"/>
      <c r="P3932" s="12"/>
      <c r="Q3932" s="12"/>
      <c r="R3932" s="12"/>
      <c r="S3932" s="12"/>
      <c r="U3932" s="3"/>
      <c r="V3932" s="3"/>
    </row>
    <row r="3933" spans="1:22" x14ac:dyDescent="0.3">
      <c r="A3933" s="81"/>
      <c r="O3933" s="12"/>
      <c r="P3933" s="12"/>
      <c r="Q3933" s="12"/>
      <c r="R3933" s="12"/>
      <c r="S3933" s="12"/>
      <c r="U3933" s="3"/>
      <c r="V3933" s="3"/>
    </row>
    <row r="3934" spans="1:22" x14ac:dyDescent="0.3">
      <c r="A3934" s="81"/>
      <c r="O3934" s="12"/>
      <c r="P3934" s="12"/>
      <c r="Q3934" s="12"/>
      <c r="R3934" s="12"/>
      <c r="S3934" s="12"/>
      <c r="U3934" s="3"/>
      <c r="V3934" s="3"/>
    </row>
    <row r="3935" spans="1:22" x14ac:dyDescent="0.3">
      <c r="A3935" s="81"/>
      <c r="O3935" s="12"/>
      <c r="P3935" s="12"/>
      <c r="Q3935" s="12"/>
      <c r="R3935" s="12"/>
      <c r="S3935" s="12"/>
      <c r="U3935" s="3"/>
      <c r="V3935" s="3"/>
    </row>
    <row r="3936" spans="1:22" x14ac:dyDescent="0.3">
      <c r="A3936" s="81"/>
      <c r="O3936" s="12"/>
      <c r="P3936" s="12"/>
      <c r="Q3936" s="12"/>
      <c r="R3936" s="12"/>
      <c r="S3936" s="12"/>
      <c r="U3936" s="3"/>
      <c r="V3936" s="3"/>
    </row>
    <row r="3937" spans="1:22" x14ac:dyDescent="0.3">
      <c r="A3937" s="81"/>
      <c r="O3937" s="12"/>
      <c r="P3937" s="12"/>
      <c r="Q3937" s="12"/>
      <c r="R3937" s="12"/>
      <c r="S3937" s="12"/>
      <c r="U3937" s="3"/>
      <c r="V3937" s="3"/>
    </row>
    <row r="3938" spans="1:22" x14ac:dyDescent="0.3">
      <c r="A3938" s="81"/>
      <c r="O3938" s="12"/>
      <c r="P3938" s="12"/>
      <c r="Q3938" s="12"/>
      <c r="R3938" s="12"/>
      <c r="S3938" s="12"/>
      <c r="U3938" s="3"/>
      <c r="V3938" s="3"/>
    </row>
    <row r="3939" spans="1:22" x14ac:dyDescent="0.3">
      <c r="A3939" s="81"/>
      <c r="O3939" s="12"/>
      <c r="P3939" s="12"/>
      <c r="Q3939" s="12"/>
      <c r="R3939" s="12"/>
      <c r="S3939" s="12"/>
      <c r="U3939" s="3"/>
      <c r="V3939" s="3"/>
    </row>
    <row r="3940" spans="1:22" x14ac:dyDescent="0.3">
      <c r="A3940" s="81"/>
      <c r="O3940" s="12"/>
      <c r="P3940" s="12"/>
      <c r="Q3940" s="12"/>
      <c r="R3940" s="12"/>
      <c r="S3940" s="12"/>
      <c r="U3940" s="3"/>
      <c r="V3940" s="3"/>
    </row>
    <row r="3941" spans="1:22" x14ac:dyDescent="0.3">
      <c r="A3941" s="81"/>
      <c r="O3941" s="12"/>
      <c r="P3941" s="12"/>
      <c r="Q3941" s="12"/>
      <c r="R3941" s="12"/>
      <c r="S3941" s="12"/>
      <c r="U3941" s="3"/>
      <c r="V3941" s="3"/>
    </row>
    <row r="3942" spans="1:22" x14ac:dyDescent="0.3">
      <c r="A3942" s="81"/>
      <c r="O3942" s="12"/>
      <c r="P3942" s="12"/>
      <c r="Q3942" s="12"/>
      <c r="R3942" s="12"/>
      <c r="S3942" s="12"/>
      <c r="U3942" s="3"/>
      <c r="V3942" s="3"/>
    </row>
    <row r="3943" spans="1:22" x14ac:dyDescent="0.3">
      <c r="A3943" s="81"/>
      <c r="O3943" s="12"/>
      <c r="P3943" s="12"/>
      <c r="Q3943" s="12"/>
      <c r="R3943" s="12"/>
      <c r="S3943" s="12"/>
      <c r="U3943" s="3"/>
      <c r="V3943" s="3"/>
    </row>
    <row r="3944" spans="1:22" x14ac:dyDescent="0.3">
      <c r="A3944" s="81"/>
      <c r="O3944" s="12"/>
      <c r="P3944" s="12"/>
      <c r="Q3944" s="12"/>
      <c r="R3944" s="12"/>
      <c r="S3944" s="12"/>
      <c r="U3944" s="3"/>
      <c r="V3944" s="3"/>
    </row>
    <row r="3945" spans="1:22" x14ac:dyDescent="0.3">
      <c r="A3945" s="81"/>
      <c r="O3945" s="12"/>
      <c r="P3945" s="12"/>
      <c r="Q3945" s="12"/>
      <c r="R3945" s="12"/>
      <c r="S3945" s="12"/>
      <c r="U3945" s="3"/>
      <c r="V3945" s="3"/>
    </row>
    <row r="3946" spans="1:22" x14ac:dyDescent="0.3">
      <c r="A3946" s="81"/>
      <c r="O3946" s="12"/>
      <c r="P3946" s="12"/>
      <c r="Q3946" s="12"/>
      <c r="R3946" s="12"/>
      <c r="S3946" s="12"/>
      <c r="U3946" s="3"/>
      <c r="V3946" s="3"/>
    </row>
    <row r="3947" spans="1:22" x14ac:dyDescent="0.3">
      <c r="A3947" s="81"/>
      <c r="O3947" s="12"/>
      <c r="P3947" s="12"/>
      <c r="Q3947" s="12"/>
      <c r="R3947" s="12"/>
      <c r="S3947" s="12"/>
      <c r="U3947" s="3"/>
      <c r="V3947" s="3"/>
    </row>
    <row r="3948" spans="1:22" x14ac:dyDescent="0.3">
      <c r="A3948" s="81"/>
      <c r="O3948" s="12"/>
      <c r="P3948" s="12"/>
      <c r="Q3948" s="12"/>
      <c r="R3948" s="12"/>
      <c r="S3948" s="12"/>
      <c r="U3948" s="3"/>
      <c r="V3948" s="3"/>
    </row>
    <row r="3949" spans="1:22" x14ac:dyDescent="0.3">
      <c r="A3949" s="81"/>
      <c r="O3949" s="12"/>
      <c r="P3949" s="12"/>
      <c r="Q3949" s="12"/>
      <c r="R3949" s="12"/>
      <c r="S3949" s="12"/>
      <c r="U3949" s="3"/>
      <c r="V3949" s="3"/>
    </row>
    <row r="3950" spans="1:22" x14ac:dyDescent="0.3">
      <c r="A3950" s="81"/>
      <c r="O3950" s="12"/>
      <c r="P3950" s="12"/>
      <c r="Q3950" s="12"/>
      <c r="R3950" s="12"/>
      <c r="S3950" s="12"/>
      <c r="U3950" s="3"/>
      <c r="V3950" s="3"/>
    </row>
    <row r="3951" spans="1:22" x14ac:dyDescent="0.3">
      <c r="A3951" s="81"/>
      <c r="O3951" s="12"/>
      <c r="P3951" s="12"/>
      <c r="Q3951" s="12"/>
      <c r="R3951" s="12"/>
      <c r="S3951" s="12"/>
      <c r="U3951" s="3"/>
      <c r="V3951" s="3"/>
    </row>
    <row r="3952" spans="1:22" x14ac:dyDescent="0.3">
      <c r="A3952" s="81"/>
      <c r="O3952" s="12"/>
      <c r="P3952" s="12"/>
      <c r="Q3952" s="12"/>
      <c r="R3952" s="12"/>
      <c r="S3952" s="12"/>
      <c r="U3952" s="3"/>
      <c r="V3952" s="3"/>
    </row>
    <row r="3953" spans="1:22" x14ac:dyDescent="0.3">
      <c r="A3953" s="81"/>
      <c r="O3953" s="12"/>
      <c r="P3953" s="12"/>
      <c r="Q3953" s="12"/>
      <c r="R3953" s="12"/>
      <c r="S3953" s="12"/>
      <c r="U3953" s="3"/>
      <c r="V3953" s="3"/>
    </row>
    <row r="3954" spans="1:22" x14ac:dyDescent="0.3">
      <c r="A3954" s="81"/>
      <c r="O3954" s="12"/>
      <c r="P3954" s="12"/>
      <c r="Q3954" s="12"/>
      <c r="R3954" s="12"/>
      <c r="S3954" s="12"/>
      <c r="U3954" s="3"/>
      <c r="V3954" s="3"/>
    </row>
    <row r="3955" spans="1:22" x14ac:dyDescent="0.3">
      <c r="A3955" s="81"/>
      <c r="O3955" s="12"/>
      <c r="P3955" s="12"/>
      <c r="Q3955" s="12"/>
      <c r="R3955" s="12"/>
      <c r="S3955" s="12"/>
      <c r="U3955" s="3"/>
      <c r="V3955" s="3"/>
    </row>
    <row r="3956" spans="1:22" x14ac:dyDescent="0.3">
      <c r="A3956" s="81"/>
      <c r="O3956" s="12"/>
      <c r="P3956" s="12"/>
      <c r="Q3956" s="12"/>
      <c r="R3956" s="12"/>
      <c r="S3956" s="12"/>
      <c r="U3956" s="3"/>
      <c r="V3956" s="3"/>
    </row>
    <row r="3957" spans="1:22" x14ac:dyDescent="0.3">
      <c r="A3957" s="81"/>
      <c r="O3957" s="12"/>
      <c r="P3957" s="12"/>
      <c r="Q3957" s="12"/>
      <c r="R3957" s="12"/>
      <c r="S3957" s="12"/>
      <c r="U3957" s="3"/>
      <c r="V3957" s="3"/>
    </row>
    <row r="3958" spans="1:22" x14ac:dyDescent="0.3">
      <c r="A3958" s="81"/>
      <c r="O3958" s="12"/>
      <c r="P3958" s="12"/>
      <c r="Q3958" s="12"/>
      <c r="R3958" s="12"/>
      <c r="S3958" s="12"/>
      <c r="U3958" s="3"/>
      <c r="V3958" s="3"/>
    </row>
    <row r="3959" spans="1:22" x14ac:dyDescent="0.3">
      <c r="A3959" s="81"/>
      <c r="O3959" s="12"/>
      <c r="P3959" s="12"/>
      <c r="Q3959" s="12"/>
      <c r="R3959" s="12"/>
      <c r="S3959" s="12"/>
      <c r="U3959" s="3"/>
      <c r="V3959" s="3"/>
    </row>
    <row r="3960" spans="1:22" x14ac:dyDescent="0.3">
      <c r="A3960" s="81"/>
      <c r="O3960" s="12"/>
      <c r="P3960" s="12"/>
      <c r="Q3960" s="12"/>
      <c r="R3960" s="12"/>
      <c r="S3960" s="12"/>
      <c r="U3960" s="3"/>
      <c r="V3960" s="3"/>
    </row>
    <row r="3961" spans="1:22" x14ac:dyDescent="0.3">
      <c r="A3961" s="81"/>
      <c r="O3961" s="12"/>
      <c r="P3961" s="12"/>
      <c r="Q3961" s="12"/>
      <c r="R3961" s="12"/>
      <c r="S3961" s="12"/>
      <c r="U3961" s="3"/>
      <c r="V3961" s="3"/>
    </row>
    <row r="3962" spans="1:22" x14ac:dyDescent="0.3">
      <c r="A3962" s="81"/>
      <c r="O3962" s="12"/>
      <c r="P3962" s="12"/>
      <c r="Q3962" s="12"/>
      <c r="R3962" s="12"/>
      <c r="S3962" s="12"/>
      <c r="U3962" s="3"/>
      <c r="V3962" s="3"/>
    </row>
    <row r="3963" spans="1:22" x14ac:dyDescent="0.3">
      <c r="A3963" s="81"/>
      <c r="O3963" s="12"/>
      <c r="P3963" s="12"/>
      <c r="Q3963" s="12"/>
      <c r="R3963" s="12"/>
      <c r="S3963" s="12"/>
      <c r="U3963" s="3"/>
      <c r="V3963" s="3"/>
    </row>
    <row r="3964" spans="1:22" x14ac:dyDescent="0.3">
      <c r="A3964" s="81"/>
      <c r="O3964" s="12"/>
      <c r="P3964" s="12"/>
      <c r="Q3964" s="12"/>
      <c r="R3964" s="12"/>
      <c r="S3964" s="12"/>
      <c r="U3964" s="3"/>
      <c r="V3964" s="3"/>
    </row>
    <row r="3965" spans="1:22" x14ac:dyDescent="0.3">
      <c r="A3965" s="81"/>
      <c r="O3965" s="12"/>
      <c r="P3965" s="12"/>
      <c r="Q3965" s="12"/>
      <c r="R3965" s="12"/>
      <c r="S3965" s="12"/>
      <c r="U3965" s="3"/>
      <c r="V3965" s="3"/>
    </row>
    <row r="3966" spans="1:22" x14ac:dyDescent="0.3">
      <c r="A3966" s="81"/>
      <c r="O3966" s="12"/>
      <c r="P3966" s="12"/>
      <c r="Q3966" s="12"/>
      <c r="R3966" s="12"/>
      <c r="S3966" s="12"/>
      <c r="U3966" s="3"/>
      <c r="V3966" s="3"/>
    </row>
    <row r="3967" spans="1:22" x14ac:dyDescent="0.3">
      <c r="A3967" s="81"/>
      <c r="O3967" s="12"/>
      <c r="P3967" s="12"/>
      <c r="Q3967" s="12"/>
      <c r="R3967" s="12"/>
      <c r="S3967" s="12"/>
      <c r="U3967" s="3"/>
      <c r="V3967" s="3"/>
    </row>
    <row r="3968" spans="1:22" x14ac:dyDescent="0.3">
      <c r="A3968" s="81"/>
      <c r="O3968" s="12"/>
      <c r="P3968" s="12"/>
      <c r="Q3968" s="12"/>
      <c r="R3968" s="12"/>
      <c r="S3968" s="12"/>
      <c r="U3968" s="3"/>
      <c r="V3968" s="3"/>
    </row>
    <row r="3969" spans="1:22" x14ac:dyDescent="0.3">
      <c r="A3969" s="81"/>
      <c r="O3969" s="12"/>
      <c r="P3969" s="12"/>
      <c r="Q3969" s="12"/>
      <c r="R3969" s="12"/>
      <c r="S3969" s="12"/>
      <c r="U3969" s="3"/>
      <c r="V3969" s="3"/>
    </row>
    <row r="3970" spans="1:22" x14ac:dyDescent="0.3">
      <c r="A3970" s="81"/>
      <c r="O3970" s="12"/>
      <c r="P3970" s="12"/>
      <c r="Q3970" s="12"/>
      <c r="R3970" s="12"/>
      <c r="S3970" s="12"/>
      <c r="U3970" s="3"/>
      <c r="V3970" s="3"/>
    </row>
    <row r="3971" spans="1:22" x14ac:dyDescent="0.3">
      <c r="A3971" s="81"/>
      <c r="O3971" s="12"/>
      <c r="P3971" s="12"/>
      <c r="Q3971" s="12"/>
      <c r="R3971" s="12"/>
      <c r="S3971" s="12"/>
      <c r="U3971" s="3"/>
      <c r="V3971" s="3"/>
    </row>
    <row r="3972" spans="1:22" x14ac:dyDescent="0.3">
      <c r="A3972" s="81"/>
      <c r="O3972" s="12"/>
      <c r="P3972" s="12"/>
      <c r="Q3972" s="12"/>
      <c r="R3972" s="12"/>
      <c r="S3972" s="12"/>
      <c r="U3972" s="3"/>
      <c r="V3972" s="3"/>
    </row>
    <row r="3973" spans="1:22" x14ac:dyDescent="0.3">
      <c r="A3973" s="81"/>
      <c r="O3973" s="12"/>
      <c r="P3973" s="12"/>
      <c r="Q3973" s="12"/>
      <c r="R3973" s="12"/>
      <c r="S3973" s="12"/>
      <c r="U3973" s="3"/>
      <c r="V3973" s="3"/>
    </row>
    <row r="3974" spans="1:22" x14ac:dyDescent="0.3">
      <c r="A3974" s="81"/>
      <c r="O3974" s="12"/>
      <c r="P3974" s="12"/>
      <c r="Q3974" s="12"/>
      <c r="R3974" s="12"/>
      <c r="S3974" s="12"/>
      <c r="U3974" s="3"/>
      <c r="V3974" s="3"/>
    </row>
    <row r="3975" spans="1:22" x14ac:dyDescent="0.3">
      <c r="A3975" s="81"/>
      <c r="O3975" s="12"/>
      <c r="P3975" s="12"/>
      <c r="Q3975" s="12"/>
      <c r="R3975" s="12"/>
      <c r="S3975" s="12"/>
      <c r="U3975" s="3"/>
      <c r="V3975" s="3"/>
    </row>
    <row r="3976" spans="1:22" x14ac:dyDescent="0.3">
      <c r="A3976" s="81"/>
      <c r="O3976" s="12"/>
      <c r="P3976" s="12"/>
      <c r="Q3976" s="12"/>
      <c r="R3976" s="12"/>
      <c r="S3976" s="12"/>
      <c r="U3976" s="3"/>
      <c r="V3976" s="3"/>
    </row>
    <row r="3977" spans="1:22" x14ac:dyDescent="0.3">
      <c r="A3977" s="81"/>
      <c r="O3977" s="12"/>
      <c r="P3977" s="12"/>
      <c r="Q3977" s="12"/>
      <c r="R3977" s="12"/>
      <c r="S3977" s="12"/>
      <c r="U3977" s="3"/>
      <c r="V3977" s="3"/>
    </row>
    <row r="3978" spans="1:22" x14ac:dyDescent="0.3">
      <c r="A3978" s="81"/>
      <c r="O3978" s="12"/>
      <c r="P3978" s="12"/>
      <c r="Q3978" s="12"/>
      <c r="R3978" s="12"/>
      <c r="S3978" s="12"/>
      <c r="U3978" s="3"/>
      <c r="V3978" s="3"/>
    </row>
    <row r="3979" spans="1:22" x14ac:dyDescent="0.3">
      <c r="A3979" s="81"/>
      <c r="O3979" s="12"/>
      <c r="P3979" s="12"/>
      <c r="Q3979" s="12"/>
      <c r="R3979" s="12"/>
      <c r="S3979" s="12"/>
      <c r="U3979" s="3"/>
      <c r="V3979" s="3"/>
    </row>
    <row r="3980" spans="1:22" x14ac:dyDescent="0.3">
      <c r="A3980" s="81"/>
      <c r="O3980" s="12"/>
      <c r="P3980" s="12"/>
      <c r="Q3980" s="12"/>
      <c r="R3980" s="12"/>
      <c r="S3980" s="12"/>
      <c r="U3980" s="3"/>
      <c r="V3980" s="3"/>
    </row>
    <row r="3981" spans="1:22" x14ac:dyDescent="0.3">
      <c r="A3981" s="81"/>
      <c r="O3981" s="12"/>
      <c r="P3981" s="12"/>
      <c r="Q3981" s="12"/>
      <c r="R3981" s="12"/>
      <c r="S3981" s="12"/>
      <c r="U3981" s="3"/>
      <c r="V3981" s="3"/>
    </row>
    <row r="3982" spans="1:22" x14ac:dyDescent="0.3">
      <c r="A3982" s="81"/>
      <c r="O3982" s="12"/>
      <c r="P3982" s="12"/>
      <c r="Q3982" s="12"/>
      <c r="R3982" s="12"/>
      <c r="S3982" s="12"/>
      <c r="U3982" s="3"/>
      <c r="V3982" s="3"/>
    </row>
    <row r="3983" spans="1:22" x14ac:dyDescent="0.3">
      <c r="A3983" s="81"/>
      <c r="O3983" s="12"/>
      <c r="P3983" s="12"/>
      <c r="Q3983" s="12"/>
      <c r="R3983" s="12"/>
      <c r="S3983" s="12"/>
      <c r="U3983" s="3"/>
      <c r="V3983" s="3"/>
    </row>
    <row r="3984" spans="1:22" x14ac:dyDescent="0.3">
      <c r="A3984" s="81"/>
      <c r="O3984" s="12"/>
      <c r="P3984" s="12"/>
      <c r="Q3984" s="12"/>
      <c r="R3984" s="12"/>
      <c r="S3984" s="12"/>
      <c r="U3984" s="3"/>
      <c r="V3984" s="3"/>
    </row>
    <row r="3985" spans="1:22" x14ac:dyDescent="0.3">
      <c r="A3985" s="81"/>
      <c r="O3985" s="12"/>
      <c r="P3985" s="12"/>
      <c r="Q3985" s="12"/>
      <c r="R3985" s="12"/>
      <c r="S3985" s="12"/>
      <c r="U3985" s="3"/>
      <c r="V3985" s="3"/>
    </row>
    <row r="3986" spans="1:22" x14ac:dyDescent="0.3">
      <c r="A3986" s="81"/>
      <c r="O3986" s="12"/>
      <c r="P3986" s="12"/>
      <c r="Q3986" s="12"/>
      <c r="R3986" s="12"/>
      <c r="S3986" s="12"/>
      <c r="U3986" s="3"/>
      <c r="V3986" s="3"/>
    </row>
    <row r="3987" spans="1:22" x14ac:dyDescent="0.3">
      <c r="A3987" s="81"/>
      <c r="O3987" s="12"/>
      <c r="P3987" s="12"/>
      <c r="Q3987" s="12"/>
      <c r="R3987" s="12"/>
      <c r="S3987" s="12"/>
      <c r="U3987" s="3"/>
      <c r="V3987" s="3"/>
    </row>
    <row r="3988" spans="1:22" x14ac:dyDescent="0.3">
      <c r="A3988" s="81"/>
      <c r="O3988" s="12"/>
      <c r="P3988" s="12"/>
      <c r="Q3988" s="12"/>
      <c r="R3988" s="12"/>
      <c r="S3988" s="12"/>
      <c r="U3988" s="3"/>
      <c r="V3988" s="3"/>
    </row>
    <row r="3989" spans="1:22" x14ac:dyDescent="0.3">
      <c r="A3989" s="81"/>
      <c r="O3989" s="12"/>
      <c r="P3989" s="12"/>
      <c r="Q3989" s="12"/>
      <c r="R3989" s="12"/>
      <c r="S3989" s="12"/>
      <c r="U3989" s="3"/>
      <c r="V3989" s="3"/>
    </row>
    <row r="3990" spans="1:22" x14ac:dyDescent="0.3">
      <c r="A3990" s="81"/>
      <c r="O3990" s="12"/>
      <c r="P3990" s="12"/>
      <c r="Q3990" s="12"/>
      <c r="R3990" s="12"/>
      <c r="S3990" s="12"/>
      <c r="U3990" s="3"/>
      <c r="V3990" s="3"/>
    </row>
    <row r="3991" spans="1:22" x14ac:dyDescent="0.3">
      <c r="A3991" s="81"/>
      <c r="O3991" s="12"/>
      <c r="P3991" s="12"/>
      <c r="Q3991" s="12"/>
      <c r="R3991" s="12"/>
      <c r="S3991" s="12"/>
      <c r="U3991" s="3"/>
      <c r="V3991" s="3"/>
    </row>
    <row r="3992" spans="1:22" x14ac:dyDescent="0.3">
      <c r="A3992" s="81"/>
      <c r="O3992" s="12"/>
      <c r="P3992" s="12"/>
      <c r="Q3992" s="12"/>
      <c r="R3992" s="12"/>
      <c r="S3992" s="12"/>
      <c r="U3992" s="3"/>
      <c r="V3992" s="3"/>
    </row>
    <row r="3993" spans="1:22" x14ac:dyDescent="0.3">
      <c r="A3993" s="81"/>
      <c r="O3993" s="12"/>
      <c r="P3993" s="12"/>
      <c r="Q3993" s="12"/>
      <c r="R3993" s="12"/>
      <c r="S3993" s="12"/>
      <c r="U3993" s="3"/>
      <c r="V3993" s="3"/>
    </row>
    <row r="3994" spans="1:22" x14ac:dyDescent="0.3">
      <c r="A3994" s="81"/>
      <c r="O3994" s="12"/>
      <c r="P3994" s="12"/>
      <c r="Q3994" s="12"/>
      <c r="R3994" s="12"/>
      <c r="S3994" s="12"/>
      <c r="U3994" s="3"/>
      <c r="V3994" s="3"/>
    </row>
    <row r="3995" spans="1:22" x14ac:dyDescent="0.3">
      <c r="A3995" s="81"/>
      <c r="O3995" s="12"/>
      <c r="P3995" s="12"/>
      <c r="Q3995" s="12"/>
      <c r="R3995" s="12"/>
      <c r="S3995" s="12"/>
      <c r="U3995" s="3"/>
      <c r="V3995" s="3"/>
    </row>
    <row r="3996" spans="1:22" x14ac:dyDescent="0.3">
      <c r="A3996" s="81"/>
      <c r="O3996" s="12"/>
      <c r="P3996" s="12"/>
      <c r="Q3996" s="12"/>
      <c r="R3996" s="12"/>
      <c r="S3996" s="12"/>
      <c r="U3996" s="3"/>
      <c r="V3996" s="3"/>
    </row>
    <row r="3997" spans="1:22" x14ac:dyDescent="0.3">
      <c r="A3997" s="81"/>
      <c r="O3997" s="12"/>
      <c r="P3997" s="12"/>
      <c r="Q3997" s="12"/>
      <c r="R3997" s="12"/>
      <c r="S3997" s="12"/>
      <c r="U3997" s="3"/>
      <c r="V3997" s="3"/>
    </row>
    <row r="3998" spans="1:22" x14ac:dyDescent="0.3">
      <c r="A3998" s="81"/>
      <c r="O3998" s="12"/>
      <c r="P3998" s="12"/>
      <c r="Q3998" s="12"/>
      <c r="R3998" s="12"/>
      <c r="S3998" s="12"/>
      <c r="U3998" s="3"/>
      <c r="V3998" s="3"/>
    </row>
    <row r="3999" spans="1:22" x14ac:dyDescent="0.3">
      <c r="A3999" s="81"/>
      <c r="O3999" s="12"/>
      <c r="P3999" s="12"/>
      <c r="Q3999" s="12"/>
      <c r="R3999" s="12"/>
      <c r="S3999" s="12"/>
      <c r="U3999" s="3"/>
      <c r="V3999" s="3"/>
    </row>
    <row r="4000" spans="1:22" x14ac:dyDescent="0.3">
      <c r="A4000" s="81"/>
      <c r="O4000" s="12"/>
      <c r="P4000" s="12"/>
      <c r="Q4000" s="12"/>
      <c r="R4000" s="12"/>
      <c r="S4000" s="12"/>
      <c r="U4000" s="3"/>
      <c r="V4000" s="3"/>
    </row>
    <row r="4001" spans="1:22" x14ac:dyDescent="0.3">
      <c r="A4001" s="81"/>
      <c r="O4001" s="12"/>
      <c r="P4001" s="12"/>
      <c r="Q4001" s="12"/>
      <c r="R4001" s="12"/>
      <c r="S4001" s="12"/>
      <c r="U4001" s="3"/>
      <c r="V4001" s="3"/>
    </row>
    <row r="4002" spans="1:22" x14ac:dyDescent="0.3">
      <c r="A4002" s="81"/>
      <c r="O4002" s="12"/>
      <c r="P4002" s="12"/>
      <c r="Q4002" s="12"/>
      <c r="R4002" s="12"/>
      <c r="S4002" s="12"/>
      <c r="U4002" s="3"/>
      <c r="V4002" s="3"/>
    </row>
    <row r="4003" spans="1:22" x14ac:dyDescent="0.3">
      <c r="A4003" s="81"/>
      <c r="O4003" s="12"/>
      <c r="P4003" s="12"/>
      <c r="Q4003" s="12"/>
      <c r="R4003" s="12"/>
      <c r="S4003" s="12"/>
      <c r="U4003" s="3"/>
      <c r="V4003" s="3"/>
    </row>
    <row r="4004" spans="1:22" x14ac:dyDescent="0.3">
      <c r="A4004" s="81"/>
      <c r="O4004" s="12"/>
      <c r="P4004" s="12"/>
      <c r="Q4004" s="12"/>
      <c r="R4004" s="12"/>
      <c r="S4004" s="12"/>
      <c r="U4004" s="3"/>
      <c r="V4004" s="3"/>
    </row>
    <row r="4005" spans="1:22" x14ac:dyDescent="0.3">
      <c r="A4005" s="81"/>
      <c r="O4005" s="12"/>
      <c r="P4005" s="12"/>
      <c r="Q4005" s="12"/>
      <c r="R4005" s="12"/>
      <c r="S4005" s="12"/>
      <c r="U4005" s="3"/>
      <c r="V4005" s="3"/>
    </row>
    <row r="4006" spans="1:22" x14ac:dyDescent="0.3">
      <c r="A4006" s="81"/>
      <c r="O4006" s="12"/>
      <c r="P4006" s="12"/>
      <c r="Q4006" s="12"/>
      <c r="R4006" s="12"/>
      <c r="S4006" s="12"/>
      <c r="U4006" s="3"/>
      <c r="V4006" s="3"/>
    </row>
    <row r="4007" spans="1:22" x14ac:dyDescent="0.3">
      <c r="A4007" s="81"/>
      <c r="O4007" s="12"/>
      <c r="P4007" s="12"/>
      <c r="Q4007" s="12"/>
      <c r="R4007" s="12"/>
      <c r="S4007" s="12"/>
      <c r="U4007" s="3"/>
      <c r="V4007" s="3"/>
    </row>
    <row r="4008" spans="1:22" x14ac:dyDescent="0.3">
      <c r="A4008" s="81"/>
      <c r="O4008" s="12"/>
      <c r="P4008" s="12"/>
      <c r="Q4008" s="12"/>
      <c r="R4008" s="12"/>
      <c r="S4008" s="12"/>
      <c r="U4008" s="3"/>
      <c r="V4008" s="3"/>
    </row>
    <row r="4009" spans="1:22" x14ac:dyDescent="0.3">
      <c r="A4009" s="81"/>
      <c r="O4009" s="12"/>
      <c r="P4009" s="12"/>
      <c r="Q4009" s="12"/>
      <c r="R4009" s="12"/>
      <c r="S4009" s="12"/>
      <c r="U4009" s="3"/>
      <c r="V4009" s="3"/>
    </row>
    <row r="4010" spans="1:22" x14ac:dyDescent="0.3">
      <c r="A4010" s="81"/>
      <c r="O4010" s="12"/>
      <c r="P4010" s="12"/>
      <c r="Q4010" s="12"/>
      <c r="R4010" s="12"/>
      <c r="S4010" s="12"/>
      <c r="U4010" s="3"/>
      <c r="V4010" s="3"/>
    </row>
    <row r="4011" spans="1:22" x14ac:dyDescent="0.3">
      <c r="A4011" s="81"/>
      <c r="O4011" s="12"/>
      <c r="P4011" s="12"/>
      <c r="Q4011" s="12"/>
      <c r="R4011" s="12"/>
      <c r="S4011" s="12"/>
      <c r="U4011" s="3"/>
      <c r="V4011" s="3"/>
    </row>
    <row r="4012" spans="1:22" x14ac:dyDescent="0.3">
      <c r="A4012" s="81"/>
      <c r="O4012" s="12"/>
      <c r="P4012" s="12"/>
      <c r="Q4012" s="12"/>
      <c r="R4012" s="12"/>
      <c r="S4012" s="12"/>
      <c r="U4012" s="3"/>
      <c r="V4012" s="3"/>
    </row>
    <row r="4013" spans="1:22" x14ac:dyDescent="0.3">
      <c r="A4013" s="81"/>
      <c r="O4013" s="12"/>
      <c r="P4013" s="12"/>
      <c r="Q4013" s="12"/>
      <c r="R4013" s="12"/>
      <c r="S4013" s="12"/>
      <c r="U4013" s="3"/>
      <c r="V4013" s="3"/>
    </row>
    <row r="4014" spans="1:22" x14ac:dyDescent="0.3">
      <c r="A4014" s="81"/>
      <c r="O4014" s="12"/>
      <c r="P4014" s="12"/>
      <c r="Q4014" s="12"/>
      <c r="R4014" s="12"/>
      <c r="S4014" s="12"/>
      <c r="U4014" s="3"/>
      <c r="V4014" s="3"/>
    </row>
    <row r="4015" spans="1:22" x14ac:dyDescent="0.3">
      <c r="A4015" s="81"/>
      <c r="O4015" s="12"/>
      <c r="P4015" s="12"/>
      <c r="Q4015" s="12"/>
      <c r="R4015" s="12"/>
      <c r="S4015" s="12"/>
      <c r="U4015" s="3"/>
      <c r="V4015" s="3"/>
    </row>
    <row r="4016" spans="1:22" x14ac:dyDescent="0.3">
      <c r="A4016" s="81"/>
      <c r="O4016" s="12"/>
      <c r="P4016" s="12"/>
      <c r="Q4016" s="12"/>
      <c r="R4016" s="12"/>
      <c r="S4016" s="12"/>
      <c r="U4016" s="3"/>
      <c r="V4016" s="3"/>
    </row>
    <row r="4017" spans="1:22" x14ac:dyDescent="0.3">
      <c r="A4017" s="81"/>
      <c r="O4017" s="12"/>
      <c r="P4017" s="12"/>
      <c r="Q4017" s="12"/>
      <c r="R4017" s="12"/>
      <c r="S4017" s="12"/>
      <c r="U4017" s="3"/>
      <c r="V4017" s="3"/>
    </row>
    <row r="4018" spans="1:22" x14ac:dyDescent="0.3">
      <c r="A4018" s="81"/>
      <c r="O4018" s="12"/>
      <c r="P4018" s="12"/>
      <c r="Q4018" s="12"/>
      <c r="R4018" s="12"/>
      <c r="S4018" s="12"/>
      <c r="U4018" s="3"/>
      <c r="V4018" s="3"/>
    </row>
    <row r="4019" spans="1:22" x14ac:dyDescent="0.3">
      <c r="A4019" s="81"/>
      <c r="O4019" s="12"/>
      <c r="P4019" s="12"/>
      <c r="Q4019" s="12"/>
      <c r="R4019" s="12"/>
      <c r="S4019" s="12"/>
      <c r="U4019" s="3"/>
      <c r="V4019" s="3"/>
    </row>
    <row r="4020" spans="1:22" x14ac:dyDescent="0.3">
      <c r="A4020" s="81"/>
      <c r="O4020" s="12"/>
      <c r="P4020" s="12"/>
      <c r="Q4020" s="12"/>
      <c r="R4020" s="12"/>
      <c r="S4020" s="12"/>
      <c r="U4020" s="3"/>
      <c r="V4020" s="3"/>
    </row>
    <row r="4021" spans="1:22" x14ac:dyDescent="0.3">
      <c r="A4021" s="81"/>
      <c r="O4021" s="12"/>
      <c r="P4021" s="12"/>
      <c r="Q4021" s="12"/>
      <c r="R4021" s="12"/>
      <c r="S4021" s="12"/>
      <c r="U4021" s="3"/>
      <c r="V4021" s="3"/>
    </row>
    <row r="4022" spans="1:22" x14ac:dyDescent="0.3">
      <c r="A4022" s="81"/>
      <c r="O4022" s="12"/>
      <c r="P4022" s="12"/>
      <c r="Q4022" s="12"/>
      <c r="R4022" s="12"/>
      <c r="S4022" s="12"/>
      <c r="U4022" s="3"/>
      <c r="V4022" s="3"/>
    </row>
    <row r="4023" spans="1:22" x14ac:dyDescent="0.3">
      <c r="A4023" s="81"/>
      <c r="O4023" s="12"/>
      <c r="P4023" s="12"/>
      <c r="Q4023" s="12"/>
      <c r="R4023" s="12"/>
      <c r="S4023" s="12"/>
      <c r="U4023" s="3"/>
      <c r="V4023" s="3"/>
    </row>
    <row r="4024" spans="1:22" x14ac:dyDescent="0.3">
      <c r="A4024" s="81"/>
      <c r="O4024" s="12"/>
      <c r="P4024" s="12"/>
      <c r="Q4024" s="12"/>
      <c r="R4024" s="12"/>
      <c r="S4024" s="12"/>
      <c r="U4024" s="3"/>
      <c r="V4024" s="3"/>
    </row>
    <row r="4025" spans="1:22" x14ac:dyDescent="0.3">
      <c r="A4025" s="81"/>
      <c r="O4025" s="12"/>
      <c r="P4025" s="12"/>
      <c r="Q4025" s="12"/>
      <c r="R4025" s="12"/>
      <c r="S4025" s="12"/>
      <c r="U4025" s="3"/>
      <c r="V4025" s="3"/>
    </row>
    <row r="4026" spans="1:22" x14ac:dyDescent="0.3">
      <c r="A4026" s="81"/>
      <c r="O4026" s="12"/>
      <c r="P4026" s="12"/>
      <c r="Q4026" s="12"/>
      <c r="R4026" s="12"/>
      <c r="S4026" s="12"/>
      <c r="U4026" s="3"/>
      <c r="V4026" s="3"/>
    </row>
    <row r="4027" spans="1:22" x14ac:dyDescent="0.3">
      <c r="A4027" s="81"/>
      <c r="O4027" s="12"/>
      <c r="P4027" s="12"/>
      <c r="Q4027" s="12"/>
      <c r="R4027" s="12"/>
      <c r="S4027" s="12"/>
      <c r="U4027" s="3"/>
      <c r="V4027" s="3"/>
    </row>
    <row r="4028" spans="1:22" x14ac:dyDescent="0.3">
      <c r="A4028" s="81"/>
      <c r="O4028" s="12"/>
      <c r="P4028" s="12"/>
      <c r="Q4028" s="12"/>
      <c r="R4028" s="12"/>
      <c r="S4028" s="12"/>
      <c r="U4028" s="3"/>
      <c r="V4028" s="3"/>
    </row>
    <row r="4029" spans="1:22" x14ac:dyDescent="0.3">
      <c r="A4029" s="81"/>
      <c r="O4029" s="12"/>
      <c r="P4029" s="12"/>
      <c r="Q4029" s="12"/>
      <c r="R4029" s="12"/>
      <c r="S4029" s="12"/>
      <c r="U4029" s="3"/>
      <c r="V4029" s="3"/>
    </row>
    <row r="4030" spans="1:22" x14ac:dyDescent="0.3">
      <c r="A4030" s="81"/>
      <c r="O4030" s="12"/>
      <c r="P4030" s="12"/>
      <c r="Q4030" s="12"/>
      <c r="R4030" s="12"/>
      <c r="S4030" s="12"/>
      <c r="U4030" s="3"/>
      <c r="V4030" s="3"/>
    </row>
    <row r="4031" spans="1:22" x14ac:dyDescent="0.3">
      <c r="A4031" s="81"/>
      <c r="O4031" s="12"/>
      <c r="P4031" s="12"/>
      <c r="Q4031" s="12"/>
      <c r="R4031" s="12"/>
      <c r="S4031" s="12"/>
      <c r="U4031" s="3"/>
      <c r="V4031" s="3"/>
    </row>
    <row r="4032" spans="1:22" x14ac:dyDescent="0.3">
      <c r="A4032" s="81"/>
      <c r="O4032" s="12"/>
      <c r="P4032" s="12"/>
      <c r="Q4032" s="12"/>
      <c r="R4032" s="12"/>
      <c r="S4032" s="12"/>
      <c r="U4032" s="3"/>
      <c r="V4032" s="3"/>
    </row>
    <row r="4033" spans="1:22" x14ac:dyDescent="0.3">
      <c r="A4033" s="81"/>
      <c r="O4033" s="12"/>
      <c r="P4033" s="12"/>
      <c r="Q4033" s="12"/>
      <c r="R4033" s="12"/>
      <c r="S4033" s="12"/>
      <c r="U4033" s="3"/>
      <c r="V4033" s="3"/>
    </row>
    <row r="4034" spans="1:22" x14ac:dyDescent="0.3">
      <c r="A4034" s="81"/>
      <c r="O4034" s="12"/>
      <c r="P4034" s="12"/>
      <c r="Q4034" s="12"/>
      <c r="R4034" s="12"/>
      <c r="S4034" s="12"/>
      <c r="U4034" s="3"/>
      <c r="V4034" s="3"/>
    </row>
    <row r="4035" spans="1:22" x14ac:dyDescent="0.3">
      <c r="A4035" s="81"/>
      <c r="O4035" s="12"/>
      <c r="P4035" s="12"/>
      <c r="Q4035" s="12"/>
      <c r="R4035" s="12"/>
      <c r="S4035" s="12"/>
      <c r="U4035" s="3"/>
      <c r="V4035" s="3"/>
    </row>
    <row r="4036" spans="1:22" x14ac:dyDescent="0.3">
      <c r="A4036" s="81"/>
      <c r="O4036" s="12"/>
      <c r="P4036" s="12"/>
      <c r="Q4036" s="12"/>
      <c r="R4036" s="12"/>
      <c r="S4036" s="12"/>
      <c r="U4036" s="3"/>
      <c r="V4036" s="3"/>
    </row>
    <row r="4037" spans="1:22" x14ac:dyDescent="0.3">
      <c r="A4037" s="81"/>
      <c r="O4037" s="12"/>
      <c r="P4037" s="12"/>
      <c r="Q4037" s="12"/>
      <c r="R4037" s="12"/>
      <c r="S4037" s="12"/>
      <c r="U4037" s="3"/>
      <c r="V4037" s="3"/>
    </row>
    <row r="4038" spans="1:22" x14ac:dyDescent="0.3">
      <c r="A4038" s="81"/>
      <c r="O4038" s="12"/>
      <c r="P4038" s="12"/>
      <c r="Q4038" s="12"/>
      <c r="R4038" s="12"/>
      <c r="S4038" s="12"/>
      <c r="U4038" s="3"/>
      <c r="V4038" s="3"/>
    </row>
    <row r="4039" spans="1:22" x14ac:dyDescent="0.3">
      <c r="A4039" s="81"/>
      <c r="O4039" s="12"/>
      <c r="P4039" s="12"/>
      <c r="Q4039" s="12"/>
      <c r="R4039" s="12"/>
      <c r="S4039" s="12"/>
      <c r="U4039" s="3"/>
      <c r="V4039" s="3"/>
    </row>
    <row r="4040" spans="1:22" x14ac:dyDescent="0.3">
      <c r="A4040" s="81"/>
      <c r="O4040" s="12"/>
      <c r="P4040" s="12"/>
      <c r="Q4040" s="12"/>
      <c r="R4040" s="12"/>
      <c r="S4040" s="12"/>
      <c r="U4040" s="3"/>
      <c r="V4040" s="3"/>
    </row>
    <row r="4041" spans="1:22" x14ac:dyDescent="0.3">
      <c r="A4041" s="81"/>
      <c r="O4041" s="12"/>
      <c r="P4041" s="12"/>
      <c r="Q4041" s="12"/>
      <c r="R4041" s="12"/>
      <c r="S4041" s="12"/>
      <c r="U4041" s="3"/>
      <c r="V4041" s="3"/>
    </row>
    <row r="4042" spans="1:22" x14ac:dyDescent="0.3">
      <c r="A4042" s="81"/>
      <c r="O4042" s="12"/>
      <c r="P4042" s="12"/>
      <c r="Q4042" s="12"/>
      <c r="R4042" s="12"/>
      <c r="S4042" s="12"/>
      <c r="U4042" s="3"/>
      <c r="V4042" s="3"/>
    </row>
    <row r="4043" spans="1:22" x14ac:dyDescent="0.3">
      <c r="A4043" s="81"/>
      <c r="O4043" s="12"/>
      <c r="P4043" s="12"/>
      <c r="Q4043" s="12"/>
      <c r="R4043" s="12"/>
      <c r="S4043" s="12"/>
      <c r="U4043" s="3"/>
      <c r="V4043" s="3"/>
    </row>
    <row r="4044" spans="1:22" x14ac:dyDescent="0.3">
      <c r="A4044" s="81"/>
      <c r="O4044" s="12"/>
      <c r="P4044" s="12"/>
      <c r="Q4044" s="12"/>
      <c r="R4044" s="12"/>
      <c r="S4044" s="12"/>
      <c r="U4044" s="3"/>
      <c r="V4044" s="3"/>
    </row>
    <row r="4045" spans="1:22" x14ac:dyDescent="0.3">
      <c r="A4045" s="81"/>
      <c r="O4045" s="12"/>
      <c r="P4045" s="12"/>
      <c r="Q4045" s="12"/>
      <c r="R4045" s="12"/>
      <c r="S4045" s="12"/>
      <c r="U4045" s="3"/>
      <c r="V4045" s="3"/>
    </row>
    <row r="4046" spans="1:22" x14ac:dyDescent="0.3">
      <c r="A4046" s="81"/>
      <c r="O4046" s="12"/>
      <c r="P4046" s="12"/>
      <c r="Q4046" s="12"/>
      <c r="R4046" s="12"/>
      <c r="S4046" s="12"/>
      <c r="U4046" s="3"/>
      <c r="V4046" s="3"/>
    </row>
    <row r="4047" spans="1:22" x14ac:dyDescent="0.3">
      <c r="A4047" s="81"/>
      <c r="O4047" s="12"/>
      <c r="P4047" s="12"/>
      <c r="Q4047" s="12"/>
      <c r="R4047" s="12"/>
      <c r="S4047" s="12"/>
      <c r="U4047" s="3"/>
      <c r="V4047" s="3"/>
    </row>
    <row r="4048" spans="1:22" x14ac:dyDescent="0.3">
      <c r="A4048" s="81"/>
      <c r="O4048" s="12"/>
      <c r="P4048" s="12"/>
      <c r="Q4048" s="12"/>
      <c r="R4048" s="12"/>
      <c r="S4048" s="12"/>
      <c r="U4048" s="3"/>
      <c r="V4048" s="3"/>
    </row>
    <row r="4049" spans="1:22" x14ac:dyDescent="0.3">
      <c r="A4049" s="81"/>
      <c r="O4049" s="12"/>
      <c r="P4049" s="12"/>
      <c r="Q4049" s="12"/>
      <c r="R4049" s="12"/>
      <c r="S4049" s="12"/>
      <c r="U4049" s="3"/>
      <c r="V4049" s="3"/>
    </row>
    <row r="4050" spans="1:22" x14ac:dyDescent="0.3">
      <c r="A4050" s="81"/>
      <c r="O4050" s="12"/>
      <c r="P4050" s="12"/>
      <c r="Q4050" s="12"/>
      <c r="R4050" s="12"/>
      <c r="S4050" s="12"/>
      <c r="U4050" s="3"/>
      <c r="V4050" s="3"/>
    </row>
    <row r="4051" spans="1:22" x14ac:dyDescent="0.3">
      <c r="A4051" s="81"/>
      <c r="O4051" s="12"/>
      <c r="P4051" s="12"/>
      <c r="Q4051" s="12"/>
      <c r="R4051" s="12"/>
      <c r="S4051" s="12"/>
      <c r="U4051" s="3"/>
      <c r="V4051" s="3"/>
    </row>
    <row r="4052" spans="1:22" x14ac:dyDescent="0.3">
      <c r="A4052" s="81"/>
      <c r="O4052" s="12"/>
      <c r="P4052" s="12"/>
      <c r="Q4052" s="12"/>
      <c r="R4052" s="12"/>
      <c r="S4052" s="12"/>
      <c r="U4052" s="3"/>
      <c r="V4052" s="3"/>
    </row>
    <row r="4053" spans="1:22" x14ac:dyDescent="0.3">
      <c r="A4053" s="81"/>
      <c r="O4053" s="12"/>
      <c r="P4053" s="12"/>
      <c r="Q4053" s="12"/>
      <c r="R4053" s="12"/>
      <c r="S4053" s="12"/>
      <c r="U4053" s="3"/>
      <c r="V4053" s="3"/>
    </row>
    <row r="4054" spans="1:22" x14ac:dyDescent="0.3">
      <c r="A4054" s="81"/>
      <c r="O4054" s="12"/>
      <c r="P4054" s="12"/>
      <c r="Q4054" s="12"/>
      <c r="R4054" s="12"/>
      <c r="S4054" s="12"/>
      <c r="U4054" s="3"/>
      <c r="V4054" s="3"/>
    </row>
    <row r="4055" spans="1:22" x14ac:dyDescent="0.3">
      <c r="A4055" s="81"/>
      <c r="O4055" s="12"/>
      <c r="P4055" s="12"/>
      <c r="Q4055" s="12"/>
      <c r="R4055" s="12"/>
      <c r="S4055" s="12"/>
      <c r="U4055" s="3"/>
      <c r="V4055" s="3"/>
    </row>
    <row r="4056" spans="1:22" x14ac:dyDescent="0.3">
      <c r="A4056" s="81"/>
      <c r="O4056" s="12"/>
      <c r="P4056" s="12"/>
      <c r="Q4056" s="12"/>
      <c r="R4056" s="12"/>
      <c r="S4056" s="12"/>
      <c r="U4056" s="3"/>
      <c r="V4056" s="3"/>
    </row>
    <row r="4057" spans="1:22" x14ac:dyDescent="0.3">
      <c r="A4057" s="81"/>
      <c r="O4057" s="12"/>
      <c r="P4057" s="12"/>
      <c r="Q4057" s="12"/>
      <c r="R4057" s="12"/>
      <c r="S4057" s="12"/>
      <c r="U4057" s="3"/>
      <c r="V4057" s="3"/>
    </row>
    <row r="4058" spans="1:22" x14ac:dyDescent="0.3">
      <c r="A4058" s="81"/>
      <c r="O4058" s="12"/>
      <c r="P4058" s="12"/>
      <c r="Q4058" s="12"/>
      <c r="R4058" s="12"/>
      <c r="S4058" s="12"/>
      <c r="U4058" s="3"/>
      <c r="V4058" s="3"/>
    </row>
    <row r="4059" spans="1:22" x14ac:dyDescent="0.3">
      <c r="A4059" s="81"/>
      <c r="O4059" s="12"/>
      <c r="P4059" s="12"/>
      <c r="Q4059" s="12"/>
      <c r="R4059" s="12"/>
      <c r="S4059" s="12"/>
      <c r="U4059" s="3"/>
      <c r="V4059" s="3"/>
    </row>
    <row r="4060" spans="1:22" x14ac:dyDescent="0.3">
      <c r="A4060" s="81"/>
      <c r="O4060" s="12"/>
      <c r="P4060" s="12"/>
      <c r="Q4060" s="12"/>
      <c r="R4060" s="12"/>
      <c r="S4060" s="12"/>
      <c r="U4060" s="3"/>
      <c r="V4060" s="3"/>
    </row>
    <row r="4061" spans="1:22" x14ac:dyDescent="0.3">
      <c r="A4061" s="81"/>
      <c r="O4061" s="12"/>
      <c r="P4061" s="12"/>
      <c r="Q4061" s="12"/>
      <c r="R4061" s="12"/>
      <c r="S4061" s="12"/>
      <c r="U4061" s="3"/>
      <c r="V4061" s="3"/>
    </row>
    <row r="4062" spans="1:22" x14ac:dyDescent="0.3">
      <c r="A4062" s="81"/>
      <c r="O4062" s="12"/>
      <c r="P4062" s="12"/>
      <c r="Q4062" s="12"/>
      <c r="R4062" s="12"/>
      <c r="S4062" s="12"/>
      <c r="U4062" s="3"/>
      <c r="V4062" s="3"/>
    </row>
    <row r="4063" spans="1:22" x14ac:dyDescent="0.3">
      <c r="A4063" s="81"/>
      <c r="O4063" s="12"/>
      <c r="P4063" s="12"/>
      <c r="Q4063" s="12"/>
      <c r="R4063" s="12"/>
      <c r="S4063" s="12"/>
      <c r="U4063" s="3"/>
      <c r="V4063" s="3"/>
    </row>
    <row r="4064" spans="1:22" x14ac:dyDescent="0.3">
      <c r="A4064" s="81"/>
      <c r="O4064" s="12"/>
      <c r="P4064" s="12"/>
      <c r="Q4064" s="12"/>
      <c r="R4064" s="12"/>
      <c r="S4064" s="12"/>
      <c r="U4064" s="3"/>
      <c r="V4064" s="3"/>
    </row>
    <row r="4065" spans="1:22" x14ac:dyDescent="0.3">
      <c r="A4065" s="81"/>
      <c r="O4065" s="12"/>
      <c r="P4065" s="12"/>
      <c r="Q4065" s="12"/>
      <c r="R4065" s="12"/>
      <c r="S4065" s="12"/>
      <c r="U4065" s="3"/>
      <c r="V4065" s="3"/>
    </row>
    <row r="4066" spans="1:22" x14ac:dyDescent="0.3">
      <c r="A4066" s="81"/>
      <c r="O4066" s="12"/>
      <c r="P4066" s="12"/>
      <c r="Q4066" s="12"/>
      <c r="R4066" s="12"/>
      <c r="S4066" s="12"/>
      <c r="U4066" s="3"/>
      <c r="V4066" s="3"/>
    </row>
    <row r="4067" spans="1:22" x14ac:dyDescent="0.3">
      <c r="A4067" s="81"/>
      <c r="O4067" s="12"/>
      <c r="P4067" s="12"/>
      <c r="Q4067" s="12"/>
      <c r="R4067" s="12"/>
      <c r="S4067" s="12"/>
      <c r="U4067" s="3"/>
      <c r="V4067" s="3"/>
    </row>
    <row r="4068" spans="1:22" x14ac:dyDescent="0.3">
      <c r="A4068" s="81"/>
      <c r="O4068" s="12"/>
      <c r="P4068" s="12"/>
      <c r="Q4068" s="12"/>
      <c r="R4068" s="12"/>
      <c r="S4068" s="12"/>
      <c r="U4068" s="3"/>
      <c r="V4068" s="3"/>
    </row>
    <row r="4069" spans="1:22" x14ac:dyDescent="0.3">
      <c r="A4069" s="81"/>
      <c r="O4069" s="12"/>
      <c r="P4069" s="12"/>
      <c r="Q4069" s="12"/>
      <c r="R4069" s="12"/>
      <c r="S4069" s="12"/>
      <c r="U4069" s="3"/>
      <c r="V4069" s="3"/>
    </row>
    <row r="4070" spans="1:22" x14ac:dyDescent="0.3">
      <c r="A4070" s="81"/>
      <c r="O4070" s="12"/>
      <c r="P4070" s="12"/>
      <c r="Q4070" s="12"/>
      <c r="R4070" s="12"/>
      <c r="S4070" s="12"/>
      <c r="U4070" s="3"/>
      <c r="V4070" s="3"/>
    </row>
    <row r="4071" spans="1:22" x14ac:dyDescent="0.3">
      <c r="A4071" s="81"/>
      <c r="O4071" s="12"/>
      <c r="P4071" s="12"/>
      <c r="Q4071" s="12"/>
      <c r="R4071" s="12"/>
      <c r="S4071" s="12"/>
      <c r="U4071" s="3"/>
      <c r="V4071" s="3"/>
    </row>
    <row r="4072" spans="1:22" x14ac:dyDescent="0.3">
      <c r="A4072" s="81"/>
      <c r="O4072" s="12"/>
      <c r="P4072" s="12"/>
      <c r="Q4072" s="12"/>
      <c r="R4072" s="12"/>
      <c r="S4072" s="12"/>
      <c r="U4072" s="3"/>
      <c r="V4072" s="3"/>
    </row>
    <row r="4073" spans="1:22" x14ac:dyDescent="0.3">
      <c r="A4073" s="81"/>
      <c r="O4073" s="12"/>
      <c r="P4073" s="12"/>
      <c r="Q4073" s="12"/>
      <c r="R4073" s="12"/>
      <c r="S4073" s="12"/>
      <c r="U4073" s="3"/>
      <c r="V4073" s="3"/>
    </row>
    <row r="4074" spans="1:22" x14ac:dyDescent="0.3">
      <c r="A4074" s="81"/>
      <c r="O4074" s="12"/>
      <c r="P4074" s="12"/>
      <c r="Q4074" s="12"/>
      <c r="R4074" s="12"/>
      <c r="S4074" s="12"/>
      <c r="U4074" s="3"/>
      <c r="V4074" s="3"/>
    </row>
    <row r="4075" spans="1:22" x14ac:dyDescent="0.3">
      <c r="A4075" s="81"/>
      <c r="O4075" s="12"/>
      <c r="P4075" s="12"/>
      <c r="Q4075" s="12"/>
      <c r="R4075" s="12"/>
      <c r="S4075" s="12"/>
      <c r="U4075" s="3"/>
      <c r="V4075" s="3"/>
    </row>
    <row r="4076" spans="1:22" x14ac:dyDescent="0.3">
      <c r="A4076" s="81"/>
      <c r="O4076" s="12"/>
      <c r="P4076" s="12"/>
      <c r="Q4076" s="12"/>
      <c r="R4076" s="12"/>
      <c r="S4076" s="12"/>
      <c r="U4076" s="3"/>
      <c r="V4076" s="3"/>
    </row>
    <row r="4077" spans="1:22" x14ac:dyDescent="0.3">
      <c r="A4077" s="81"/>
      <c r="O4077" s="12"/>
      <c r="P4077" s="12"/>
      <c r="Q4077" s="12"/>
      <c r="R4077" s="12"/>
      <c r="S4077" s="12"/>
      <c r="U4077" s="3"/>
      <c r="V4077" s="3"/>
    </row>
    <row r="4078" spans="1:22" x14ac:dyDescent="0.3">
      <c r="A4078" s="81"/>
      <c r="O4078" s="12"/>
      <c r="P4078" s="12"/>
      <c r="Q4078" s="12"/>
      <c r="R4078" s="12"/>
      <c r="S4078" s="12"/>
      <c r="U4078" s="3"/>
      <c r="V4078" s="3"/>
    </row>
    <row r="4079" spans="1:22" x14ac:dyDescent="0.3">
      <c r="A4079" s="81"/>
      <c r="O4079" s="12"/>
      <c r="P4079" s="12"/>
      <c r="Q4079" s="12"/>
      <c r="R4079" s="12"/>
      <c r="S4079" s="12"/>
      <c r="U4079" s="3"/>
      <c r="V4079" s="3"/>
    </row>
    <row r="4080" spans="1:22" x14ac:dyDescent="0.3">
      <c r="A4080" s="81"/>
      <c r="O4080" s="12"/>
      <c r="P4080" s="12"/>
      <c r="Q4080" s="12"/>
      <c r="R4080" s="12"/>
      <c r="S4080" s="12"/>
      <c r="U4080" s="3"/>
      <c r="V4080" s="3"/>
    </row>
    <row r="4081" spans="1:22" x14ac:dyDescent="0.3">
      <c r="A4081" s="81"/>
      <c r="O4081" s="12"/>
      <c r="P4081" s="12"/>
      <c r="Q4081" s="12"/>
      <c r="R4081" s="12"/>
      <c r="S4081" s="12"/>
      <c r="U4081" s="3"/>
      <c r="V4081" s="3"/>
    </row>
    <row r="4082" spans="1:22" x14ac:dyDescent="0.3">
      <c r="A4082" s="81"/>
      <c r="O4082" s="12"/>
      <c r="P4082" s="12"/>
      <c r="Q4082" s="12"/>
      <c r="R4082" s="12"/>
      <c r="S4082" s="12"/>
      <c r="U4082" s="3"/>
      <c r="V4082" s="3"/>
    </row>
    <row r="4083" spans="1:22" x14ac:dyDescent="0.3">
      <c r="A4083" s="81"/>
      <c r="O4083" s="12"/>
      <c r="P4083" s="12"/>
      <c r="Q4083" s="12"/>
      <c r="R4083" s="12"/>
      <c r="S4083" s="12"/>
      <c r="U4083" s="3"/>
      <c r="V4083" s="3"/>
    </row>
    <row r="4084" spans="1:22" x14ac:dyDescent="0.3">
      <c r="A4084" s="81"/>
      <c r="O4084" s="12"/>
      <c r="P4084" s="12"/>
      <c r="Q4084" s="12"/>
      <c r="R4084" s="12"/>
      <c r="S4084" s="12"/>
      <c r="U4084" s="3"/>
      <c r="V4084" s="3"/>
    </row>
    <row r="4085" spans="1:22" x14ac:dyDescent="0.3">
      <c r="A4085" s="81"/>
      <c r="O4085" s="12"/>
      <c r="P4085" s="12"/>
      <c r="Q4085" s="12"/>
      <c r="R4085" s="12"/>
      <c r="S4085" s="12"/>
      <c r="U4085" s="3"/>
      <c r="V4085" s="3"/>
    </row>
    <row r="4086" spans="1:22" x14ac:dyDescent="0.3">
      <c r="A4086" s="81"/>
      <c r="O4086" s="12"/>
      <c r="P4086" s="12"/>
      <c r="Q4086" s="12"/>
      <c r="R4086" s="12"/>
      <c r="S4086" s="12"/>
      <c r="U4086" s="3"/>
      <c r="V4086" s="3"/>
    </row>
    <row r="4087" spans="1:22" x14ac:dyDescent="0.3">
      <c r="A4087" s="81"/>
      <c r="O4087" s="12"/>
      <c r="P4087" s="12"/>
      <c r="Q4087" s="12"/>
      <c r="R4087" s="12"/>
      <c r="S4087" s="12"/>
      <c r="U4087" s="3"/>
      <c r="V4087" s="3"/>
    </row>
    <row r="4088" spans="1:22" x14ac:dyDescent="0.3">
      <c r="A4088" s="81"/>
      <c r="O4088" s="12"/>
      <c r="P4088" s="12"/>
      <c r="Q4088" s="12"/>
      <c r="R4088" s="12"/>
      <c r="S4088" s="12"/>
      <c r="U4088" s="3"/>
      <c r="V4088" s="3"/>
    </row>
    <row r="4089" spans="1:22" x14ac:dyDescent="0.3">
      <c r="A4089" s="81"/>
      <c r="O4089" s="12"/>
      <c r="P4089" s="12"/>
      <c r="Q4089" s="12"/>
      <c r="R4089" s="12"/>
      <c r="S4089" s="12"/>
      <c r="U4089" s="3"/>
      <c r="V4089" s="3"/>
    </row>
    <row r="4090" spans="1:22" x14ac:dyDescent="0.3">
      <c r="A4090" s="81"/>
      <c r="O4090" s="12"/>
      <c r="P4090" s="12"/>
      <c r="Q4090" s="12"/>
      <c r="R4090" s="12"/>
      <c r="S4090" s="12"/>
      <c r="U4090" s="3"/>
      <c r="V4090" s="3"/>
    </row>
    <row r="4091" spans="1:22" x14ac:dyDescent="0.3">
      <c r="A4091" s="81"/>
      <c r="O4091" s="12"/>
      <c r="P4091" s="12"/>
      <c r="Q4091" s="12"/>
      <c r="R4091" s="12"/>
      <c r="S4091" s="12"/>
      <c r="U4091" s="3"/>
      <c r="V4091" s="3"/>
    </row>
    <row r="4092" spans="1:22" x14ac:dyDescent="0.3">
      <c r="A4092" s="81"/>
      <c r="O4092" s="12"/>
      <c r="P4092" s="12"/>
      <c r="Q4092" s="12"/>
      <c r="R4092" s="12"/>
      <c r="S4092" s="12"/>
      <c r="U4092" s="3"/>
      <c r="V4092" s="3"/>
    </row>
    <row r="4093" spans="1:22" x14ac:dyDescent="0.3">
      <c r="A4093" s="81"/>
      <c r="O4093" s="12"/>
      <c r="P4093" s="12"/>
      <c r="Q4093" s="12"/>
      <c r="R4093" s="12"/>
      <c r="S4093" s="12"/>
      <c r="U4093" s="3"/>
      <c r="V4093" s="3"/>
    </row>
    <row r="4094" spans="1:22" x14ac:dyDescent="0.3">
      <c r="A4094" s="81"/>
      <c r="O4094" s="12"/>
      <c r="P4094" s="12"/>
      <c r="Q4094" s="12"/>
      <c r="R4094" s="12"/>
      <c r="S4094" s="12"/>
      <c r="U4094" s="3"/>
      <c r="V4094" s="3"/>
    </row>
    <row r="4095" spans="1:22" x14ac:dyDescent="0.3">
      <c r="A4095" s="81"/>
      <c r="O4095" s="12"/>
      <c r="P4095" s="12"/>
      <c r="Q4095" s="12"/>
      <c r="R4095" s="12"/>
      <c r="S4095" s="12"/>
      <c r="U4095" s="3"/>
      <c r="V4095" s="3"/>
    </row>
    <row r="4096" spans="1:22" x14ac:dyDescent="0.3">
      <c r="A4096" s="81"/>
      <c r="O4096" s="12"/>
      <c r="P4096" s="12"/>
      <c r="Q4096" s="12"/>
      <c r="R4096" s="12"/>
      <c r="S4096" s="12"/>
      <c r="U4096" s="3"/>
      <c r="V4096" s="3"/>
    </row>
    <row r="4097" spans="1:22" x14ac:dyDescent="0.3">
      <c r="A4097" s="81"/>
      <c r="O4097" s="12"/>
      <c r="P4097" s="12"/>
      <c r="Q4097" s="12"/>
      <c r="R4097" s="12"/>
      <c r="S4097" s="12"/>
      <c r="U4097" s="3"/>
      <c r="V4097" s="3"/>
    </row>
    <row r="4098" spans="1:22" x14ac:dyDescent="0.3">
      <c r="A4098" s="81"/>
      <c r="O4098" s="12"/>
      <c r="P4098" s="12"/>
      <c r="Q4098" s="12"/>
      <c r="R4098" s="12"/>
      <c r="S4098" s="12"/>
      <c r="U4098" s="3"/>
      <c r="V4098" s="3"/>
    </row>
    <row r="4099" spans="1:22" x14ac:dyDescent="0.3">
      <c r="A4099" s="81"/>
      <c r="O4099" s="12"/>
      <c r="P4099" s="12"/>
      <c r="Q4099" s="12"/>
      <c r="R4099" s="12"/>
      <c r="S4099" s="12"/>
      <c r="U4099" s="3"/>
      <c r="V4099" s="3"/>
    </row>
    <row r="4100" spans="1:22" x14ac:dyDescent="0.3">
      <c r="A4100" s="81"/>
      <c r="O4100" s="12"/>
      <c r="P4100" s="12"/>
      <c r="Q4100" s="12"/>
      <c r="R4100" s="12"/>
      <c r="S4100" s="12"/>
      <c r="U4100" s="3"/>
      <c r="V4100" s="3"/>
    </row>
    <row r="4101" spans="1:22" x14ac:dyDescent="0.3">
      <c r="A4101" s="81"/>
      <c r="O4101" s="12"/>
      <c r="P4101" s="12"/>
      <c r="Q4101" s="12"/>
      <c r="R4101" s="12"/>
      <c r="S4101" s="12"/>
      <c r="U4101" s="3"/>
      <c r="V4101" s="3"/>
    </row>
    <row r="4102" spans="1:22" x14ac:dyDescent="0.3">
      <c r="A4102" s="81"/>
      <c r="O4102" s="12"/>
      <c r="P4102" s="12"/>
      <c r="Q4102" s="12"/>
      <c r="R4102" s="12"/>
      <c r="S4102" s="12"/>
      <c r="U4102" s="3"/>
      <c r="V4102" s="3"/>
    </row>
    <row r="4103" spans="1:22" x14ac:dyDescent="0.3">
      <c r="A4103" s="81"/>
      <c r="O4103" s="12"/>
      <c r="P4103" s="12"/>
      <c r="Q4103" s="12"/>
      <c r="R4103" s="12"/>
      <c r="S4103" s="12"/>
      <c r="U4103" s="3"/>
      <c r="V4103" s="3"/>
    </row>
    <row r="4104" spans="1:22" x14ac:dyDescent="0.3">
      <c r="A4104" s="81"/>
      <c r="O4104" s="12"/>
      <c r="P4104" s="12"/>
      <c r="Q4104" s="12"/>
      <c r="R4104" s="12"/>
      <c r="S4104" s="12"/>
      <c r="U4104" s="3"/>
      <c r="V4104" s="3"/>
    </row>
    <row r="4105" spans="1:22" x14ac:dyDescent="0.3">
      <c r="A4105" s="81"/>
      <c r="O4105" s="12"/>
      <c r="P4105" s="12"/>
      <c r="Q4105" s="12"/>
      <c r="R4105" s="12"/>
      <c r="S4105" s="12"/>
      <c r="U4105" s="3"/>
      <c r="V4105" s="3"/>
    </row>
    <row r="4106" spans="1:22" x14ac:dyDescent="0.3">
      <c r="A4106" s="81"/>
      <c r="O4106" s="12"/>
      <c r="P4106" s="12"/>
      <c r="Q4106" s="12"/>
      <c r="R4106" s="12"/>
      <c r="S4106" s="12"/>
      <c r="U4106" s="3"/>
      <c r="V4106" s="3"/>
    </row>
    <row r="4107" spans="1:22" x14ac:dyDescent="0.3">
      <c r="A4107" s="81"/>
      <c r="O4107" s="12"/>
      <c r="P4107" s="12"/>
      <c r="Q4107" s="12"/>
      <c r="R4107" s="12"/>
      <c r="S4107" s="12"/>
      <c r="U4107" s="3"/>
      <c r="V4107" s="3"/>
    </row>
    <row r="4108" spans="1:22" x14ac:dyDescent="0.3">
      <c r="A4108" s="81"/>
      <c r="O4108" s="12"/>
      <c r="P4108" s="12"/>
      <c r="Q4108" s="12"/>
      <c r="R4108" s="12"/>
      <c r="S4108" s="12"/>
      <c r="U4108" s="3"/>
      <c r="V4108" s="3"/>
    </row>
    <row r="4109" spans="1:22" x14ac:dyDescent="0.3">
      <c r="A4109" s="81"/>
      <c r="O4109" s="12"/>
      <c r="P4109" s="12"/>
      <c r="Q4109" s="12"/>
      <c r="R4109" s="12"/>
      <c r="S4109" s="12"/>
      <c r="U4109" s="3"/>
      <c r="V4109" s="3"/>
    </row>
    <row r="4110" spans="1:22" x14ac:dyDescent="0.3">
      <c r="A4110" s="81"/>
      <c r="O4110" s="12"/>
      <c r="P4110" s="12"/>
      <c r="Q4110" s="12"/>
      <c r="R4110" s="12"/>
      <c r="S4110" s="12"/>
      <c r="U4110" s="3"/>
      <c r="V4110" s="3"/>
    </row>
    <row r="4111" spans="1:22" x14ac:dyDescent="0.3">
      <c r="A4111" s="81"/>
      <c r="O4111" s="12"/>
      <c r="P4111" s="12"/>
      <c r="Q4111" s="12"/>
      <c r="R4111" s="12"/>
      <c r="S4111" s="12"/>
      <c r="U4111" s="3"/>
      <c r="V4111" s="3"/>
    </row>
    <row r="4112" spans="1:22" x14ac:dyDescent="0.3">
      <c r="A4112" s="81"/>
      <c r="O4112" s="12"/>
      <c r="P4112" s="12"/>
      <c r="Q4112" s="12"/>
      <c r="R4112" s="12"/>
      <c r="S4112" s="12"/>
      <c r="U4112" s="3"/>
      <c r="V4112" s="3"/>
    </row>
    <row r="4113" spans="1:22" x14ac:dyDescent="0.3">
      <c r="A4113" s="81"/>
      <c r="O4113" s="12"/>
      <c r="P4113" s="12"/>
      <c r="Q4113" s="12"/>
      <c r="R4113" s="12"/>
      <c r="S4113" s="12"/>
      <c r="U4113" s="3"/>
      <c r="V4113" s="3"/>
    </row>
    <row r="4114" spans="1:22" x14ac:dyDescent="0.3">
      <c r="A4114" s="81"/>
      <c r="O4114" s="12"/>
      <c r="P4114" s="12"/>
      <c r="Q4114" s="12"/>
      <c r="R4114" s="12"/>
      <c r="S4114" s="12"/>
      <c r="U4114" s="3"/>
      <c r="V4114" s="3"/>
    </row>
    <row r="4115" spans="1:22" x14ac:dyDescent="0.3">
      <c r="A4115" s="81"/>
      <c r="O4115" s="12"/>
      <c r="P4115" s="12"/>
      <c r="Q4115" s="12"/>
      <c r="R4115" s="12"/>
      <c r="S4115" s="12"/>
      <c r="U4115" s="3"/>
      <c r="V4115" s="3"/>
    </row>
    <row r="4116" spans="1:22" x14ac:dyDescent="0.3">
      <c r="A4116" s="81"/>
      <c r="O4116" s="12"/>
      <c r="P4116" s="12"/>
      <c r="Q4116" s="12"/>
      <c r="R4116" s="12"/>
      <c r="S4116" s="12"/>
      <c r="U4116" s="3"/>
      <c r="V4116" s="3"/>
    </row>
    <row r="4117" spans="1:22" x14ac:dyDescent="0.3">
      <c r="A4117" s="81"/>
      <c r="O4117" s="12"/>
      <c r="P4117" s="12"/>
      <c r="Q4117" s="12"/>
      <c r="R4117" s="12"/>
      <c r="S4117" s="12"/>
      <c r="U4117" s="3"/>
      <c r="V4117" s="3"/>
    </row>
    <row r="4118" spans="1:22" x14ac:dyDescent="0.3">
      <c r="A4118" s="81"/>
      <c r="O4118" s="12"/>
      <c r="P4118" s="12"/>
      <c r="Q4118" s="12"/>
      <c r="R4118" s="12"/>
      <c r="S4118" s="12"/>
      <c r="U4118" s="3"/>
      <c r="V4118" s="3"/>
    </row>
    <row r="4119" spans="1:22" x14ac:dyDescent="0.3">
      <c r="A4119" s="81"/>
      <c r="O4119" s="12"/>
      <c r="P4119" s="12"/>
      <c r="Q4119" s="12"/>
      <c r="R4119" s="12"/>
      <c r="S4119" s="12"/>
      <c r="U4119" s="3"/>
      <c r="V4119" s="3"/>
    </row>
    <row r="4120" spans="1:22" x14ac:dyDescent="0.3">
      <c r="A4120" s="81"/>
      <c r="O4120" s="12"/>
      <c r="P4120" s="12"/>
      <c r="Q4120" s="12"/>
      <c r="R4120" s="12"/>
      <c r="S4120" s="12"/>
      <c r="U4120" s="3"/>
      <c r="V4120" s="3"/>
    </row>
    <row r="4121" spans="1:22" x14ac:dyDescent="0.3">
      <c r="A4121" s="81"/>
      <c r="O4121" s="12"/>
      <c r="P4121" s="12"/>
      <c r="Q4121" s="12"/>
      <c r="R4121" s="12"/>
      <c r="S4121" s="12"/>
      <c r="U4121" s="3"/>
      <c r="V4121" s="3"/>
    </row>
    <row r="4122" spans="1:22" x14ac:dyDescent="0.3">
      <c r="A4122" s="81"/>
      <c r="O4122" s="12"/>
      <c r="P4122" s="12"/>
      <c r="Q4122" s="12"/>
      <c r="R4122" s="12"/>
      <c r="S4122" s="12"/>
      <c r="U4122" s="3"/>
      <c r="V4122" s="3"/>
    </row>
    <row r="4123" spans="1:22" x14ac:dyDescent="0.3">
      <c r="A4123" s="81"/>
      <c r="O4123" s="12"/>
      <c r="P4123" s="12"/>
      <c r="Q4123" s="12"/>
      <c r="R4123" s="12"/>
      <c r="S4123" s="12"/>
      <c r="U4123" s="3"/>
      <c r="V4123" s="3"/>
    </row>
    <row r="4124" spans="1:22" x14ac:dyDescent="0.3">
      <c r="A4124" s="81"/>
      <c r="O4124" s="12"/>
      <c r="P4124" s="12"/>
      <c r="Q4124" s="12"/>
      <c r="R4124" s="12"/>
      <c r="S4124" s="12"/>
      <c r="U4124" s="3"/>
      <c r="V4124" s="3"/>
    </row>
    <row r="4125" spans="1:22" x14ac:dyDescent="0.3">
      <c r="A4125" s="81"/>
      <c r="O4125" s="12"/>
      <c r="P4125" s="12"/>
      <c r="Q4125" s="12"/>
      <c r="R4125" s="12"/>
      <c r="S4125" s="12"/>
      <c r="U4125" s="3"/>
      <c r="V4125" s="3"/>
    </row>
    <row r="4126" spans="1:22" x14ac:dyDescent="0.3">
      <c r="A4126" s="81"/>
      <c r="O4126" s="12"/>
      <c r="P4126" s="12"/>
      <c r="Q4126" s="12"/>
      <c r="R4126" s="12"/>
      <c r="S4126" s="12"/>
      <c r="U4126" s="3"/>
      <c r="V4126" s="3"/>
    </row>
    <row r="4127" spans="1:22" x14ac:dyDescent="0.3">
      <c r="A4127" s="81"/>
      <c r="O4127" s="12"/>
      <c r="P4127" s="12"/>
      <c r="Q4127" s="12"/>
      <c r="R4127" s="12"/>
      <c r="S4127" s="12"/>
      <c r="U4127" s="3"/>
      <c r="V4127" s="3"/>
    </row>
    <row r="4128" spans="1:22" x14ac:dyDescent="0.3">
      <c r="A4128" s="81"/>
      <c r="O4128" s="12"/>
      <c r="P4128" s="12"/>
      <c r="Q4128" s="12"/>
      <c r="R4128" s="12"/>
      <c r="S4128" s="12"/>
      <c r="U4128" s="3"/>
      <c r="V4128" s="3"/>
    </row>
    <row r="4129" spans="1:22" x14ac:dyDescent="0.3">
      <c r="A4129" s="81"/>
      <c r="O4129" s="12"/>
      <c r="P4129" s="12"/>
      <c r="Q4129" s="12"/>
      <c r="R4129" s="12"/>
      <c r="S4129" s="12"/>
      <c r="U4129" s="3"/>
      <c r="V4129" s="3"/>
    </row>
    <row r="4130" spans="1:22" x14ac:dyDescent="0.3">
      <c r="A4130" s="81"/>
      <c r="O4130" s="12"/>
      <c r="P4130" s="12"/>
      <c r="Q4130" s="12"/>
      <c r="R4130" s="12"/>
      <c r="S4130" s="12"/>
      <c r="U4130" s="3"/>
      <c r="V4130" s="3"/>
    </row>
    <row r="4131" spans="1:22" x14ac:dyDescent="0.3">
      <c r="A4131" s="81"/>
      <c r="O4131" s="12"/>
      <c r="P4131" s="12"/>
      <c r="Q4131" s="12"/>
      <c r="R4131" s="12"/>
      <c r="S4131" s="12"/>
      <c r="U4131" s="3"/>
      <c r="V4131" s="3"/>
    </row>
    <row r="4132" spans="1:22" x14ac:dyDescent="0.3">
      <c r="A4132" s="81"/>
      <c r="O4132" s="12"/>
      <c r="P4132" s="12"/>
      <c r="Q4132" s="12"/>
      <c r="R4132" s="12"/>
      <c r="S4132" s="12"/>
      <c r="U4132" s="3"/>
      <c r="V4132" s="3"/>
    </row>
    <row r="4133" spans="1:22" x14ac:dyDescent="0.3">
      <c r="A4133" s="81"/>
      <c r="O4133" s="12"/>
      <c r="P4133" s="12"/>
      <c r="Q4133" s="12"/>
      <c r="R4133" s="12"/>
      <c r="S4133" s="12"/>
      <c r="U4133" s="3"/>
      <c r="V4133" s="3"/>
    </row>
    <row r="4134" spans="1:22" x14ac:dyDescent="0.3">
      <c r="A4134" s="81"/>
      <c r="O4134" s="12"/>
      <c r="P4134" s="12"/>
      <c r="Q4134" s="12"/>
      <c r="R4134" s="12"/>
      <c r="S4134" s="12"/>
      <c r="U4134" s="3"/>
      <c r="V4134" s="3"/>
    </row>
    <row r="4135" spans="1:22" x14ac:dyDescent="0.3">
      <c r="A4135" s="81"/>
      <c r="O4135" s="12"/>
      <c r="P4135" s="12"/>
      <c r="Q4135" s="12"/>
      <c r="R4135" s="12"/>
      <c r="S4135" s="12"/>
      <c r="U4135" s="3"/>
      <c r="V4135" s="3"/>
    </row>
    <row r="4136" spans="1:22" x14ac:dyDescent="0.3">
      <c r="A4136" s="81"/>
      <c r="O4136" s="12"/>
      <c r="P4136" s="12"/>
      <c r="Q4136" s="12"/>
      <c r="R4136" s="12"/>
      <c r="S4136" s="12"/>
      <c r="U4136" s="3"/>
      <c r="V4136" s="3"/>
    </row>
    <row r="4137" spans="1:22" x14ac:dyDescent="0.3">
      <c r="A4137" s="81"/>
      <c r="O4137" s="12"/>
      <c r="P4137" s="12"/>
      <c r="Q4137" s="12"/>
      <c r="R4137" s="12"/>
      <c r="S4137" s="12"/>
      <c r="U4137" s="3"/>
      <c r="V4137" s="3"/>
    </row>
    <row r="4138" spans="1:22" x14ac:dyDescent="0.3">
      <c r="A4138" s="81"/>
      <c r="O4138" s="12"/>
      <c r="P4138" s="12"/>
      <c r="Q4138" s="12"/>
      <c r="R4138" s="12"/>
      <c r="S4138" s="12"/>
      <c r="U4138" s="3"/>
      <c r="V4138" s="3"/>
    </row>
    <row r="4139" spans="1:22" x14ac:dyDescent="0.3">
      <c r="A4139" s="81"/>
      <c r="O4139" s="12"/>
      <c r="P4139" s="12"/>
      <c r="Q4139" s="12"/>
      <c r="R4139" s="12"/>
      <c r="S4139" s="12"/>
      <c r="U4139" s="3"/>
      <c r="V4139" s="3"/>
    </row>
    <row r="4140" spans="1:22" x14ac:dyDescent="0.3">
      <c r="A4140" s="81"/>
      <c r="O4140" s="12"/>
      <c r="P4140" s="12"/>
      <c r="Q4140" s="12"/>
      <c r="R4140" s="12"/>
      <c r="S4140" s="12"/>
      <c r="U4140" s="3"/>
      <c r="V4140" s="3"/>
    </row>
    <row r="4141" spans="1:22" x14ac:dyDescent="0.3">
      <c r="A4141" s="81"/>
      <c r="O4141" s="12"/>
      <c r="P4141" s="12"/>
      <c r="Q4141" s="12"/>
      <c r="R4141" s="12"/>
      <c r="S4141" s="12"/>
      <c r="U4141" s="3"/>
      <c r="V4141" s="3"/>
    </row>
    <row r="4142" spans="1:22" x14ac:dyDescent="0.3">
      <c r="A4142" s="81"/>
      <c r="O4142" s="12"/>
      <c r="P4142" s="12"/>
      <c r="Q4142" s="12"/>
      <c r="R4142" s="12"/>
      <c r="S4142" s="12"/>
      <c r="U4142" s="3"/>
      <c r="V4142" s="3"/>
    </row>
    <row r="4143" spans="1:22" x14ac:dyDescent="0.3">
      <c r="A4143" s="81"/>
      <c r="O4143" s="12"/>
      <c r="P4143" s="12"/>
      <c r="Q4143" s="12"/>
      <c r="R4143" s="12"/>
      <c r="S4143" s="12"/>
      <c r="U4143" s="3"/>
      <c r="V4143" s="3"/>
    </row>
    <row r="4144" spans="1:22" x14ac:dyDescent="0.3">
      <c r="A4144" s="81"/>
      <c r="O4144" s="12"/>
      <c r="P4144" s="12"/>
      <c r="Q4144" s="12"/>
      <c r="R4144" s="12"/>
      <c r="S4144" s="12"/>
      <c r="U4144" s="3"/>
      <c r="V4144" s="3"/>
    </row>
    <row r="4145" spans="1:22" x14ac:dyDescent="0.3">
      <c r="A4145" s="81"/>
      <c r="O4145" s="12"/>
      <c r="P4145" s="12"/>
      <c r="Q4145" s="12"/>
      <c r="R4145" s="12"/>
      <c r="S4145" s="12"/>
      <c r="U4145" s="3"/>
      <c r="V4145" s="3"/>
    </row>
    <row r="4146" spans="1:22" x14ac:dyDescent="0.3">
      <c r="A4146" s="81"/>
      <c r="O4146" s="12"/>
      <c r="P4146" s="12"/>
      <c r="Q4146" s="12"/>
      <c r="R4146" s="12"/>
      <c r="S4146" s="12"/>
      <c r="U4146" s="3"/>
      <c r="V4146" s="3"/>
    </row>
    <row r="4147" spans="1:22" x14ac:dyDescent="0.3">
      <c r="A4147" s="81"/>
      <c r="O4147" s="12"/>
      <c r="P4147" s="12"/>
      <c r="Q4147" s="12"/>
      <c r="R4147" s="12"/>
      <c r="S4147" s="12"/>
      <c r="U4147" s="3"/>
      <c r="V4147" s="3"/>
    </row>
    <row r="4148" spans="1:22" x14ac:dyDescent="0.3">
      <c r="A4148" s="81"/>
      <c r="O4148" s="12"/>
      <c r="P4148" s="12"/>
      <c r="Q4148" s="12"/>
      <c r="R4148" s="12"/>
      <c r="S4148" s="12"/>
      <c r="U4148" s="3"/>
      <c r="V4148" s="3"/>
    </row>
    <row r="4149" spans="1:22" x14ac:dyDescent="0.3">
      <c r="A4149" s="81"/>
      <c r="O4149" s="12"/>
      <c r="P4149" s="12"/>
      <c r="Q4149" s="12"/>
      <c r="R4149" s="12"/>
      <c r="S4149" s="12"/>
      <c r="U4149" s="3"/>
      <c r="V4149" s="3"/>
    </row>
    <row r="4150" spans="1:22" x14ac:dyDescent="0.3">
      <c r="A4150" s="81"/>
      <c r="O4150" s="12"/>
      <c r="P4150" s="12"/>
      <c r="Q4150" s="12"/>
      <c r="R4150" s="12"/>
      <c r="S4150" s="12"/>
      <c r="U4150" s="3"/>
      <c r="V4150" s="3"/>
    </row>
    <row r="4151" spans="1:22" x14ac:dyDescent="0.3">
      <c r="A4151" s="81"/>
      <c r="O4151" s="12"/>
      <c r="P4151" s="12"/>
      <c r="Q4151" s="12"/>
      <c r="R4151" s="12"/>
      <c r="S4151" s="12"/>
      <c r="U4151" s="3"/>
      <c r="V4151" s="3"/>
    </row>
    <row r="4152" spans="1:22" x14ac:dyDescent="0.3">
      <c r="A4152" s="81"/>
      <c r="O4152" s="12"/>
      <c r="P4152" s="12"/>
      <c r="Q4152" s="12"/>
      <c r="R4152" s="12"/>
      <c r="S4152" s="12"/>
      <c r="U4152" s="3"/>
      <c r="V4152" s="3"/>
    </row>
    <row r="4153" spans="1:22" x14ac:dyDescent="0.3">
      <c r="A4153" s="81"/>
      <c r="O4153" s="12"/>
      <c r="P4153" s="12"/>
      <c r="Q4153" s="12"/>
      <c r="R4153" s="12"/>
      <c r="S4153" s="12"/>
      <c r="U4153" s="3"/>
      <c r="V4153" s="3"/>
    </row>
    <row r="4154" spans="1:22" x14ac:dyDescent="0.3">
      <c r="A4154" s="81"/>
      <c r="O4154" s="12"/>
      <c r="P4154" s="12"/>
      <c r="Q4154" s="12"/>
      <c r="R4154" s="12"/>
      <c r="S4154" s="12"/>
      <c r="U4154" s="3"/>
      <c r="V4154" s="3"/>
    </row>
    <row r="4155" spans="1:22" x14ac:dyDescent="0.3">
      <c r="A4155" s="81"/>
      <c r="O4155" s="12"/>
      <c r="P4155" s="12"/>
      <c r="Q4155" s="12"/>
      <c r="R4155" s="12"/>
      <c r="S4155" s="12"/>
      <c r="U4155" s="3"/>
      <c r="V4155" s="3"/>
    </row>
    <row r="4156" spans="1:22" x14ac:dyDescent="0.3">
      <c r="A4156" s="81"/>
      <c r="O4156" s="12"/>
      <c r="P4156" s="12"/>
      <c r="Q4156" s="12"/>
      <c r="R4156" s="12"/>
      <c r="S4156" s="12"/>
      <c r="U4156" s="3"/>
      <c r="V4156" s="3"/>
    </row>
    <row r="4157" spans="1:22" x14ac:dyDescent="0.3">
      <c r="A4157" s="81"/>
      <c r="O4157" s="12"/>
      <c r="P4157" s="12"/>
      <c r="Q4157" s="12"/>
      <c r="R4157" s="12"/>
      <c r="S4157" s="12"/>
      <c r="U4157" s="3"/>
      <c r="V4157" s="3"/>
    </row>
    <row r="4158" spans="1:22" x14ac:dyDescent="0.3">
      <c r="A4158" s="81"/>
      <c r="O4158" s="12"/>
      <c r="P4158" s="12"/>
      <c r="Q4158" s="12"/>
      <c r="R4158" s="12"/>
      <c r="S4158" s="12"/>
      <c r="U4158" s="3"/>
      <c r="V4158" s="3"/>
    </row>
    <row r="4159" spans="1:22" x14ac:dyDescent="0.3">
      <c r="A4159" s="81"/>
      <c r="O4159" s="12"/>
      <c r="P4159" s="12"/>
      <c r="Q4159" s="12"/>
      <c r="R4159" s="12"/>
      <c r="S4159" s="12"/>
      <c r="U4159" s="3"/>
      <c r="V4159" s="3"/>
    </row>
    <row r="4160" spans="1:22" x14ac:dyDescent="0.3">
      <c r="A4160" s="81"/>
      <c r="O4160" s="12"/>
      <c r="P4160" s="12"/>
      <c r="Q4160" s="12"/>
      <c r="R4160" s="12"/>
      <c r="S4160" s="12"/>
      <c r="U4160" s="3"/>
      <c r="V4160" s="3"/>
    </row>
    <row r="4161" spans="1:22" x14ac:dyDescent="0.3">
      <c r="A4161" s="81"/>
      <c r="O4161" s="12"/>
      <c r="P4161" s="12"/>
      <c r="Q4161" s="12"/>
      <c r="R4161" s="12"/>
      <c r="S4161" s="12"/>
      <c r="U4161" s="3"/>
      <c r="V4161" s="3"/>
    </row>
    <row r="4162" spans="1:22" x14ac:dyDescent="0.3">
      <c r="A4162" s="81"/>
      <c r="O4162" s="12"/>
      <c r="P4162" s="12"/>
      <c r="Q4162" s="12"/>
      <c r="R4162" s="12"/>
      <c r="S4162" s="12"/>
      <c r="U4162" s="3"/>
      <c r="V4162" s="3"/>
    </row>
    <row r="4163" spans="1:22" x14ac:dyDescent="0.3">
      <c r="A4163" s="81"/>
      <c r="O4163" s="12"/>
      <c r="P4163" s="12"/>
      <c r="Q4163" s="12"/>
      <c r="R4163" s="12"/>
      <c r="S4163" s="12"/>
      <c r="U4163" s="3"/>
      <c r="V4163" s="3"/>
    </row>
    <row r="4164" spans="1:22" x14ac:dyDescent="0.3">
      <c r="A4164" s="81"/>
      <c r="O4164" s="12"/>
      <c r="P4164" s="12"/>
      <c r="Q4164" s="12"/>
      <c r="R4164" s="12"/>
      <c r="S4164" s="12"/>
      <c r="U4164" s="3"/>
      <c r="V4164" s="3"/>
    </row>
    <row r="4165" spans="1:22" x14ac:dyDescent="0.3">
      <c r="A4165" s="81"/>
      <c r="O4165" s="12"/>
      <c r="P4165" s="12"/>
      <c r="Q4165" s="12"/>
      <c r="R4165" s="12"/>
      <c r="S4165" s="12"/>
      <c r="U4165" s="3"/>
      <c r="V4165" s="3"/>
    </row>
    <row r="4166" spans="1:22" x14ac:dyDescent="0.3">
      <c r="A4166" s="81"/>
      <c r="O4166" s="12"/>
      <c r="P4166" s="12"/>
      <c r="Q4166" s="12"/>
      <c r="R4166" s="12"/>
      <c r="S4166" s="12"/>
      <c r="U4166" s="3"/>
      <c r="V4166" s="3"/>
    </row>
    <row r="4167" spans="1:22" x14ac:dyDescent="0.3">
      <c r="A4167" s="81"/>
      <c r="O4167" s="12"/>
      <c r="P4167" s="12"/>
      <c r="Q4167" s="12"/>
      <c r="R4167" s="12"/>
      <c r="S4167" s="12"/>
      <c r="U4167" s="3"/>
      <c r="V4167" s="3"/>
    </row>
    <row r="4168" spans="1:22" x14ac:dyDescent="0.3">
      <c r="A4168" s="81"/>
      <c r="O4168" s="12"/>
      <c r="P4168" s="12"/>
      <c r="Q4168" s="12"/>
      <c r="R4168" s="12"/>
      <c r="S4168" s="12"/>
      <c r="U4168" s="3"/>
      <c r="V4168" s="3"/>
    </row>
    <row r="4169" spans="1:22" x14ac:dyDescent="0.3">
      <c r="A4169" s="81"/>
      <c r="O4169" s="12"/>
      <c r="P4169" s="12"/>
      <c r="Q4169" s="12"/>
      <c r="R4169" s="12"/>
      <c r="S4169" s="12"/>
      <c r="U4169" s="3"/>
      <c r="V4169" s="3"/>
    </row>
    <row r="4170" spans="1:22" x14ac:dyDescent="0.3">
      <c r="A4170" s="81"/>
      <c r="O4170" s="12"/>
      <c r="P4170" s="12"/>
      <c r="Q4170" s="12"/>
      <c r="R4170" s="12"/>
      <c r="S4170" s="12"/>
      <c r="U4170" s="3"/>
      <c r="V4170" s="3"/>
    </row>
    <row r="4171" spans="1:22" x14ac:dyDescent="0.3">
      <c r="A4171" s="81"/>
      <c r="O4171" s="12"/>
      <c r="P4171" s="12"/>
      <c r="Q4171" s="12"/>
      <c r="R4171" s="12"/>
      <c r="S4171" s="12"/>
      <c r="U4171" s="3"/>
      <c r="V4171" s="3"/>
    </row>
    <row r="4172" spans="1:22" x14ac:dyDescent="0.3">
      <c r="A4172" s="81"/>
      <c r="O4172" s="12"/>
      <c r="P4172" s="12"/>
      <c r="Q4172" s="12"/>
      <c r="R4172" s="12"/>
      <c r="S4172" s="12"/>
      <c r="U4172" s="3"/>
      <c r="V4172" s="3"/>
    </row>
    <row r="4173" spans="1:22" x14ac:dyDescent="0.3">
      <c r="A4173" s="81"/>
      <c r="O4173" s="12"/>
      <c r="P4173" s="12"/>
      <c r="Q4173" s="12"/>
      <c r="R4173" s="12"/>
      <c r="S4173" s="12"/>
      <c r="U4173" s="3"/>
      <c r="V4173" s="3"/>
    </row>
    <row r="4174" spans="1:22" x14ac:dyDescent="0.3">
      <c r="A4174" s="81"/>
      <c r="O4174" s="12"/>
      <c r="P4174" s="12"/>
      <c r="Q4174" s="12"/>
      <c r="R4174" s="12"/>
      <c r="S4174" s="12"/>
      <c r="U4174" s="3"/>
      <c r="V4174" s="3"/>
    </row>
    <row r="4175" spans="1:22" x14ac:dyDescent="0.3">
      <c r="A4175" s="81"/>
      <c r="O4175" s="12"/>
      <c r="P4175" s="12"/>
      <c r="Q4175" s="12"/>
      <c r="R4175" s="12"/>
      <c r="S4175" s="12"/>
      <c r="U4175" s="3"/>
      <c r="V4175" s="3"/>
    </row>
    <row r="4176" spans="1:22" x14ac:dyDescent="0.3">
      <c r="A4176" s="81"/>
      <c r="O4176" s="12"/>
      <c r="P4176" s="12"/>
      <c r="Q4176" s="12"/>
      <c r="R4176" s="12"/>
      <c r="S4176" s="12"/>
      <c r="U4176" s="3"/>
      <c r="V4176" s="3"/>
    </row>
    <row r="4177" spans="1:22" x14ac:dyDescent="0.3">
      <c r="A4177" s="81"/>
      <c r="O4177" s="12"/>
      <c r="P4177" s="12"/>
      <c r="Q4177" s="12"/>
      <c r="R4177" s="12"/>
      <c r="S4177" s="12"/>
      <c r="U4177" s="3"/>
      <c r="V4177" s="3"/>
    </row>
    <row r="4178" spans="1:22" x14ac:dyDescent="0.3">
      <c r="A4178" s="81"/>
      <c r="O4178" s="12"/>
      <c r="P4178" s="12"/>
      <c r="Q4178" s="12"/>
      <c r="R4178" s="12"/>
      <c r="S4178" s="12"/>
      <c r="U4178" s="3"/>
      <c r="V4178" s="3"/>
    </row>
    <row r="4179" spans="1:22" x14ac:dyDescent="0.3">
      <c r="A4179" s="81"/>
      <c r="O4179" s="12"/>
      <c r="P4179" s="12"/>
      <c r="Q4179" s="12"/>
      <c r="R4179" s="12"/>
      <c r="S4179" s="12"/>
      <c r="U4179" s="3"/>
      <c r="V4179" s="3"/>
    </row>
    <row r="4180" spans="1:22" x14ac:dyDescent="0.3">
      <c r="A4180" s="81"/>
      <c r="O4180" s="12"/>
      <c r="P4180" s="12"/>
      <c r="Q4180" s="12"/>
      <c r="R4180" s="12"/>
      <c r="S4180" s="12"/>
      <c r="U4180" s="3"/>
      <c r="V4180" s="3"/>
    </row>
    <row r="4181" spans="1:22" x14ac:dyDescent="0.3">
      <c r="A4181" s="81"/>
      <c r="O4181" s="12"/>
      <c r="P4181" s="12"/>
      <c r="Q4181" s="12"/>
      <c r="R4181" s="12"/>
      <c r="S4181" s="12"/>
      <c r="U4181" s="3"/>
      <c r="V4181" s="3"/>
    </row>
    <row r="4182" spans="1:22" x14ac:dyDescent="0.3">
      <c r="A4182" s="81"/>
      <c r="O4182" s="12"/>
      <c r="P4182" s="12"/>
      <c r="Q4182" s="12"/>
      <c r="R4182" s="12"/>
      <c r="S4182" s="12"/>
      <c r="U4182" s="3"/>
      <c r="V4182" s="3"/>
    </row>
    <row r="4183" spans="1:22" x14ac:dyDescent="0.3">
      <c r="A4183" s="81"/>
      <c r="O4183" s="12"/>
      <c r="P4183" s="12"/>
      <c r="Q4183" s="12"/>
      <c r="R4183" s="12"/>
      <c r="S4183" s="12"/>
      <c r="U4183" s="3"/>
      <c r="V4183" s="3"/>
    </row>
    <row r="4184" spans="1:22" x14ac:dyDescent="0.3">
      <c r="A4184" s="81"/>
      <c r="O4184" s="12"/>
      <c r="P4184" s="12"/>
      <c r="Q4184" s="12"/>
      <c r="R4184" s="12"/>
      <c r="S4184" s="12"/>
      <c r="U4184" s="3"/>
      <c r="V4184" s="3"/>
    </row>
    <row r="4185" spans="1:22" x14ac:dyDescent="0.3">
      <c r="A4185" s="81"/>
      <c r="O4185" s="12"/>
      <c r="P4185" s="12"/>
      <c r="Q4185" s="12"/>
      <c r="R4185" s="12"/>
      <c r="S4185" s="12"/>
      <c r="U4185" s="3"/>
      <c r="V4185" s="3"/>
    </row>
    <row r="4186" spans="1:22" x14ac:dyDescent="0.3">
      <c r="A4186" s="81"/>
      <c r="O4186" s="12"/>
      <c r="P4186" s="12"/>
      <c r="Q4186" s="12"/>
      <c r="R4186" s="12"/>
      <c r="S4186" s="12"/>
      <c r="U4186" s="3"/>
      <c r="V4186" s="3"/>
    </row>
    <row r="4187" spans="1:22" x14ac:dyDescent="0.3">
      <c r="A4187" s="81"/>
      <c r="O4187" s="12"/>
      <c r="P4187" s="12"/>
      <c r="Q4187" s="12"/>
      <c r="R4187" s="12"/>
      <c r="S4187" s="12"/>
      <c r="U4187" s="3"/>
      <c r="V4187" s="3"/>
    </row>
    <row r="4188" spans="1:22" x14ac:dyDescent="0.3">
      <c r="A4188" s="81"/>
      <c r="O4188" s="12"/>
      <c r="P4188" s="12"/>
      <c r="Q4188" s="12"/>
      <c r="R4188" s="12"/>
      <c r="S4188" s="12"/>
      <c r="U4188" s="3"/>
      <c r="V4188" s="3"/>
    </row>
    <row r="4189" spans="1:22" x14ac:dyDescent="0.3">
      <c r="A4189" s="81"/>
      <c r="O4189" s="12"/>
      <c r="P4189" s="12"/>
      <c r="Q4189" s="12"/>
      <c r="R4189" s="12"/>
      <c r="S4189" s="12"/>
      <c r="U4189" s="3"/>
      <c r="V4189" s="3"/>
    </row>
    <row r="4190" spans="1:22" x14ac:dyDescent="0.3">
      <c r="A4190" s="81"/>
      <c r="O4190" s="12"/>
      <c r="P4190" s="12"/>
      <c r="Q4190" s="12"/>
      <c r="R4190" s="12"/>
      <c r="S4190" s="12"/>
      <c r="U4190" s="3"/>
      <c r="V4190" s="3"/>
    </row>
    <row r="4191" spans="1:22" x14ac:dyDescent="0.3">
      <c r="A4191" s="81"/>
      <c r="O4191" s="12"/>
      <c r="P4191" s="12"/>
      <c r="Q4191" s="12"/>
      <c r="R4191" s="12"/>
      <c r="S4191" s="12"/>
      <c r="U4191" s="3"/>
      <c r="V4191" s="3"/>
    </row>
    <row r="4192" spans="1:22" x14ac:dyDescent="0.3">
      <c r="A4192" s="81"/>
      <c r="O4192" s="12"/>
      <c r="P4192" s="12"/>
      <c r="Q4192" s="12"/>
      <c r="R4192" s="12"/>
      <c r="S4192" s="12"/>
      <c r="U4192" s="3"/>
      <c r="V4192" s="3"/>
    </row>
    <row r="4193" spans="1:22" x14ac:dyDescent="0.3">
      <c r="A4193" s="81"/>
      <c r="O4193" s="12"/>
      <c r="P4193" s="12"/>
      <c r="Q4193" s="12"/>
      <c r="R4193" s="12"/>
      <c r="S4193" s="12"/>
      <c r="U4193" s="3"/>
      <c r="V4193" s="3"/>
    </row>
    <row r="4194" spans="1:22" x14ac:dyDescent="0.3">
      <c r="A4194" s="81"/>
      <c r="O4194" s="12"/>
      <c r="P4194" s="12"/>
      <c r="Q4194" s="12"/>
      <c r="R4194" s="12"/>
      <c r="S4194" s="12"/>
      <c r="U4194" s="3"/>
      <c r="V4194" s="3"/>
    </row>
    <row r="4195" spans="1:22" x14ac:dyDescent="0.3">
      <c r="A4195" s="81"/>
      <c r="O4195" s="12"/>
      <c r="P4195" s="12"/>
      <c r="Q4195" s="12"/>
      <c r="R4195" s="12"/>
      <c r="S4195" s="12"/>
      <c r="U4195" s="3"/>
      <c r="V4195" s="3"/>
    </row>
    <row r="4196" spans="1:22" x14ac:dyDescent="0.3">
      <c r="A4196" s="81"/>
      <c r="O4196" s="12"/>
      <c r="P4196" s="12"/>
      <c r="Q4196" s="12"/>
      <c r="R4196" s="12"/>
      <c r="S4196" s="12"/>
      <c r="U4196" s="3"/>
      <c r="V4196" s="3"/>
    </row>
    <row r="4197" spans="1:22" x14ac:dyDescent="0.3">
      <c r="A4197" s="81"/>
      <c r="O4197" s="12"/>
      <c r="P4197" s="12"/>
      <c r="Q4197" s="12"/>
      <c r="R4197" s="12"/>
      <c r="S4197" s="12"/>
      <c r="U4197" s="3"/>
      <c r="V4197" s="3"/>
    </row>
    <row r="4198" spans="1:22" x14ac:dyDescent="0.3">
      <c r="A4198" s="81"/>
      <c r="O4198" s="12"/>
      <c r="P4198" s="12"/>
      <c r="Q4198" s="12"/>
      <c r="R4198" s="12"/>
      <c r="S4198" s="12"/>
      <c r="U4198" s="3"/>
      <c r="V4198" s="3"/>
    </row>
    <row r="4199" spans="1:22" x14ac:dyDescent="0.3">
      <c r="A4199" s="81"/>
      <c r="O4199" s="12"/>
      <c r="P4199" s="12"/>
      <c r="Q4199" s="12"/>
      <c r="R4199" s="12"/>
      <c r="S4199" s="12"/>
      <c r="U4199" s="3"/>
      <c r="V4199" s="3"/>
    </row>
    <row r="4200" spans="1:22" x14ac:dyDescent="0.3">
      <c r="A4200" s="81"/>
      <c r="O4200" s="12"/>
      <c r="P4200" s="12"/>
      <c r="Q4200" s="12"/>
      <c r="R4200" s="12"/>
      <c r="S4200" s="12"/>
      <c r="U4200" s="3"/>
      <c r="V4200" s="3"/>
    </row>
    <row r="4201" spans="1:22" x14ac:dyDescent="0.3">
      <c r="A4201" s="81"/>
      <c r="O4201" s="12"/>
      <c r="P4201" s="12"/>
      <c r="Q4201" s="12"/>
      <c r="R4201" s="12"/>
      <c r="S4201" s="12"/>
      <c r="U4201" s="3"/>
      <c r="V4201" s="3"/>
    </row>
    <row r="4202" spans="1:22" x14ac:dyDescent="0.3">
      <c r="A4202" s="81"/>
      <c r="O4202" s="12"/>
      <c r="P4202" s="12"/>
      <c r="Q4202" s="12"/>
      <c r="R4202" s="12"/>
      <c r="S4202" s="12"/>
      <c r="U4202" s="3"/>
      <c r="V4202" s="3"/>
    </row>
    <row r="4203" spans="1:22" x14ac:dyDescent="0.3">
      <c r="A4203" s="81"/>
      <c r="O4203" s="12"/>
      <c r="P4203" s="12"/>
      <c r="Q4203" s="12"/>
      <c r="R4203" s="12"/>
      <c r="S4203" s="12"/>
      <c r="U4203" s="3"/>
      <c r="V4203" s="3"/>
    </row>
    <row r="4204" spans="1:22" x14ac:dyDescent="0.3">
      <c r="A4204" s="81"/>
      <c r="O4204" s="12"/>
      <c r="P4204" s="12"/>
      <c r="Q4204" s="12"/>
      <c r="R4204" s="12"/>
      <c r="S4204" s="12"/>
      <c r="U4204" s="3"/>
      <c r="V4204" s="3"/>
    </row>
    <row r="4205" spans="1:22" x14ac:dyDescent="0.3">
      <c r="A4205" s="81"/>
      <c r="O4205" s="12"/>
      <c r="P4205" s="12"/>
      <c r="Q4205" s="12"/>
      <c r="R4205" s="12"/>
      <c r="S4205" s="12"/>
      <c r="U4205" s="3"/>
      <c r="V4205" s="3"/>
    </row>
    <row r="4206" spans="1:22" x14ac:dyDescent="0.3">
      <c r="A4206" s="81"/>
      <c r="O4206" s="12"/>
      <c r="P4206" s="12"/>
      <c r="Q4206" s="12"/>
      <c r="R4206" s="12"/>
      <c r="S4206" s="12"/>
      <c r="U4206" s="3"/>
      <c r="V4206" s="3"/>
    </row>
    <row r="4207" spans="1:22" x14ac:dyDescent="0.3">
      <c r="A4207" s="81"/>
      <c r="O4207" s="12"/>
      <c r="P4207" s="12"/>
      <c r="Q4207" s="12"/>
      <c r="R4207" s="12"/>
      <c r="S4207" s="12"/>
      <c r="U4207" s="3"/>
      <c r="V4207" s="3"/>
    </row>
    <row r="4208" spans="1:22" x14ac:dyDescent="0.3">
      <c r="A4208" s="81"/>
      <c r="O4208" s="12"/>
      <c r="P4208" s="12"/>
      <c r="Q4208" s="12"/>
      <c r="R4208" s="12"/>
      <c r="S4208" s="12"/>
      <c r="U4208" s="3"/>
      <c r="V4208" s="3"/>
    </row>
    <row r="4209" spans="1:22" x14ac:dyDescent="0.3">
      <c r="A4209" s="81"/>
      <c r="O4209" s="12"/>
      <c r="P4209" s="12"/>
      <c r="Q4209" s="12"/>
      <c r="R4209" s="12"/>
      <c r="S4209" s="12"/>
      <c r="U4209" s="3"/>
      <c r="V4209" s="3"/>
    </row>
    <row r="4210" spans="1:22" x14ac:dyDescent="0.3">
      <c r="A4210" s="81"/>
      <c r="O4210" s="12"/>
      <c r="P4210" s="12"/>
      <c r="Q4210" s="12"/>
      <c r="R4210" s="12"/>
      <c r="S4210" s="12"/>
      <c r="U4210" s="3"/>
      <c r="V4210" s="3"/>
    </row>
    <row r="4211" spans="1:22" x14ac:dyDescent="0.3">
      <c r="A4211" s="81"/>
      <c r="O4211" s="12"/>
      <c r="P4211" s="12"/>
      <c r="Q4211" s="12"/>
      <c r="R4211" s="12"/>
      <c r="S4211" s="12"/>
      <c r="U4211" s="3"/>
      <c r="V4211" s="3"/>
    </row>
    <row r="4212" spans="1:22" x14ac:dyDescent="0.3">
      <c r="A4212" s="81"/>
      <c r="O4212" s="12"/>
      <c r="P4212" s="12"/>
      <c r="Q4212" s="12"/>
      <c r="R4212" s="12"/>
      <c r="S4212" s="12"/>
      <c r="U4212" s="3"/>
      <c r="V4212" s="3"/>
    </row>
    <row r="4213" spans="1:22" x14ac:dyDescent="0.3">
      <c r="A4213" s="81"/>
      <c r="O4213" s="12"/>
      <c r="P4213" s="12"/>
      <c r="Q4213" s="12"/>
      <c r="R4213" s="12"/>
      <c r="S4213" s="12"/>
      <c r="U4213" s="3"/>
      <c r="V4213" s="3"/>
    </row>
    <row r="4214" spans="1:22" x14ac:dyDescent="0.3">
      <c r="A4214" s="81"/>
      <c r="O4214" s="12"/>
      <c r="P4214" s="12"/>
      <c r="Q4214" s="12"/>
      <c r="R4214" s="12"/>
      <c r="S4214" s="12"/>
      <c r="U4214" s="3"/>
      <c r="V4214" s="3"/>
    </row>
    <row r="4215" spans="1:22" x14ac:dyDescent="0.3">
      <c r="A4215" s="81"/>
      <c r="O4215" s="12"/>
      <c r="P4215" s="12"/>
      <c r="Q4215" s="12"/>
      <c r="R4215" s="12"/>
      <c r="S4215" s="12"/>
      <c r="U4215" s="3"/>
      <c r="V4215" s="3"/>
    </row>
    <row r="4216" spans="1:22" x14ac:dyDescent="0.3">
      <c r="A4216" s="81"/>
      <c r="O4216" s="12"/>
      <c r="P4216" s="12"/>
      <c r="Q4216" s="12"/>
      <c r="R4216" s="12"/>
      <c r="S4216" s="12"/>
      <c r="U4216" s="3"/>
      <c r="V4216" s="3"/>
    </row>
    <row r="4217" spans="1:22" x14ac:dyDescent="0.3">
      <c r="A4217" s="81"/>
      <c r="O4217" s="12"/>
      <c r="P4217" s="12"/>
      <c r="Q4217" s="12"/>
      <c r="R4217" s="12"/>
      <c r="S4217" s="12"/>
      <c r="U4217" s="3"/>
      <c r="V4217" s="3"/>
    </row>
    <row r="4218" spans="1:22" x14ac:dyDescent="0.3">
      <c r="A4218" s="81"/>
      <c r="O4218" s="12"/>
      <c r="P4218" s="12"/>
      <c r="Q4218" s="12"/>
      <c r="R4218" s="12"/>
      <c r="S4218" s="12"/>
      <c r="U4218" s="3"/>
      <c r="V4218" s="3"/>
    </row>
    <row r="4219" spans="1:22" x14ac:dyDescent="0.3">
      <c r="A4219" s="81"/>
      <c r="O4219" s="12"/>
      <c r="P4219" s="12"/>
      <c r="Q4219" s="12"/>
      <c r="R4219" s="12"/>
      <c r="S4219" s="12"/>
      <c r="U4219" s="3"/>
      <c r="V4219" s="3"/>
    </row>
    <row r="4220" spans="1:22" x14ac:dyDescent="0.3">
      <c r="A4220" s="81"/>
      <c r="O4220" s="12"/>
      <c r="P4220" s="12"/>
      <c r="Q4220" s="12"/>
      <c r="R4220" s="12"/>
      <c r="S4220" s="12"/>
      <c r="U4220" s="3"/>
      <c r="V4220" s="3"/>
    </row>
    <row r="4221" spans="1:22" x14ac:dyDescent="0.3">
      <c r="A4221" s="81"/>
      <c r="O4221" s="12"/>
      <c r="P4221" s="12"/>
      <c r="Q4221" s="12"/>
      <c r="R4221" s="12"/>
      <c r="S4221" s="12"/>
      <c r="U4221" s="3"/>
      <c r="V4221" s="3"/>
    </row>
    <row r="4222" spans="1:22" x14ac:dyDescent="0.3">
      <c r="A4222" s="81"/>
      <c r="O4222" s="12"/>
      <c r="P4222" s="12"/>
      <c r="Q4222" s="12"/>
      <c r="R4222" s="12"/>
      <c r="S4222" s="12"/>
      <c r="U4222" s="3"/>
      <c r="V4222" s="3"/>
    </row>
    <row r="4223" spans="1:22" x14ac:dyDescent="0.3">
      <c r="A4223" s="81"/>
      <c r="O4223" s="12"/>
      <c r="P4223" s="12"/>
      <c r="Q4223" s="12"/>
      <c r="R4223" s="12"/>
      <c r="S4223" s="12"/>
      <c r="U4223" s="3"/>
      <c r="V4223" s="3"/>
    </row>
    <row r="4224" spans="1:22" x14ac:dyDescent="0.3">
      <c r="A4224" s="81"/>
      <c r="O4224" s="12"/>
      <c r="P4224" s="12"/>
      <c r="Q4224" s="12"/>
      <c r="R4224" s="12"/>
      <c r="S4224" s="12"/>
      <c r="U4224" s="3"/>
      <c r="V4224" s="3"/>
    </row>
    <row r="4225" spans="1:22" x14ac:dyDescent="0.3">
      <c r="A4225" s="81"/>
      <c r="O4225" s="12"/>
      <c r="P4225" s="12"/>
      <c r="Q4225" s="12"/>
      <c r="R4225" s="12"/>
      <c r="S4225" s="12"/>
      <c r="U4225" s="3"/>
      <c r="V4225" s="3"/>
    </row>
    <row r="4226" spans="1:22" x14ac:dyDescent="0.3">
      <c r="A4226" s="81"/>
      <c r="O4226" s="12"/>
      <c r="P4226" s="12"/>
      <c r="Q4226" s="12"/>
      <c r="R4226" s="12"/>
      <c r="S4226" s="12"/>
      <c r="U4226" s="3"/>
      <c r="V4226" s="3"/>
    </row>
    <row r="4227" spans="1:22" x14ac:dyDescent="0.3">
      <c r="A4227" s="81"/>
      <c r="O4227" s="12"/>
      <c r="P4227" s="12"/>
      <c r="Q4227" s="12"/>
      <c r="R4227" s="12"/>
      <c r="S4227" s="12"/>
      <c r="U4227" s="3"/>
      <c r="V4227" s="3"/>
    </row>
    <row r="4228" spans="1:22" x14ac:dyDescent="0.3">
      <c r="A4228" s="81"/>
      <c r="O4228" s="12"/>
      <c r="P4228" s="12"/>
      <c r="Q4228" s="12"/>
      <c r="R4228" s="12"/>
      <c r="S4228" s="12"/>
      <c r="U4228" s="3"/>
      <c r="V4228" s="3"/>
    </row>
    <row r="4229" spans="1:22" x14ac:dyDescent="0.3">
      <c r="A4229" s="81"/>
      <c r="O4229" s="12"/>
      <c r="P4229" s="12"/>
      <c r="Q4229" s="12"/>
      <c r="R4229" s="12"/>
      <c r="S4229" s="12"/>
      <c r="U4229" s="3"/>
      <c r="V4229" s="3"/>
    </row>
    <row r="4230" spans="1:22" x14ac:dyDescent="0.3">
      <c r="A4230" s="81"/>
      <c r="O4230" s="12"/>
      <c r="P4230" s="12"/>
      <c r="Q4230" s="12"/>
      <c r="R4230" s="12"/>
      <c r="S4230" s="12"/>
      <c r="U4230" s="3"/>
      <c r="V4230" s="3"/>
    </row>
    <row r="4231" spans="1:22" x14ac:dyDescent="0.3">
      <c r="A4231" s="81"/>
      <c r="O4231" s="12"/>
      <c r="P4231" s="12"/>
      <c r="Q4231" s="12"/>
      <c r="R4231" s="12"/>
      <c r="S4231" s="12"/>
      <c r="U4231" s="3"/>
      <c r="V4231" s="3"/>
    </row>
    <row r="4232" spans="1:22" x14ac:dyDescent="0.3">
      <c r="A4232" s="81"/>
      <c r="O4232" s="12"/>
      <c r="P4232" s="12"/>
      <c r="Q4232" s="12"/>
      <c r="R4232" s="12"/>
      <c r="S4232" s="12"/>
      <c r="U4232" s="3"/>
      <c r="V4232" s="3"/>
    </row>
    <row r="4233" spans="1:22" x14ac:dyDescent="0.3">
      <c r="A4233" s="81"/>
      <c r="O4233" s="12"/>
      <c r="P4233" s="12"/>
      <c r="Q4233" s="12"/>
      <c r="R4233" s="12"/>
      <c r="S4233" s="12"/>
      <c r="U4233" s="3"/>
      <c r="V4233" s="3"/>
    </row>
    <row r="4234" spans="1:22" x14ac:dyDescent="0.3">
      <c r="A4234" s="81"/>
      <c r="O4234" s="12"/>
      <c r="P4234" s="12"/>
      <c r="Q4234" s="12"/>
      <c r="R4234" s="12"/>
      <c r="S4234" s="12"/>
      <c r="U4234" s="3"/>
      <c r="V4234" s="3"/>
    </row>
    <row r="4235" spans="1:22" x14ac:dyDescent="0.3">
      <c r="A4235" s="81"/>
      <c r="O4235" s="12"/>
      <c r="P4235" s="12"/>
      <c r="Q4235" s="12"/>
      <c r="R4235" s="12"/>
      <c r="S4235" s="12"/>
      <c r="U4235" s="3"/>
      <c r="V4235" s="3"/>
    </row>
    <row r="4236" spans="1:22" x14ac:dyDescent="0.3">
      <c r="A4236" s="81"/>
      <c r="O4236" s="12"/>
      <c r="P4236" s="12"/>
      <c r="Q4236" s="12"/>
      <c r="R4236" s="12"/>
      <c r="S4236" s="12"/>
      <c r="U4236" s="3"/>
      <c r="V4236" s="3"/>
    </row>
    <row r="4237" spans="1:22" x14ac:dyDescent="0.3">
      <c r="A4237" s="81"/>
      <c r="O4237" s="12"/>
      <c r="P4237" s="12"/>
      <c r="Q4237" s="12"/>
      <c r="R4237" s="12"/>
      <c r="S4237" s="12"/>
      <c r="U4237" s="3"/>
      <c r="V4237" s="3"/>
    </row>
    <row r="4238" spans="1:22" x14ac:dyDescent="0.3">
      <c r="A4238" s="81"/>
      <c r="O4238" s="12"/>
      <c r="P4238" s="12"/>
      <c r="Q4238" s="12"/>
      <c r="R4238" s="12"/>
      <c r="S4238" s="12"/>
      <c r="U4238" s="3"/>
      <c r="V4238" s="3"/>
    </row>
    <row r="4239" spans="1:22" x14ac:dyDescent="0.3">
      <c r="A4239" s="81"/>
      <c r="O4239" s="12"/>
      <c r="P4239" s="12"/>
      <c r="Q4239" s="12"/>
      <c r="R4239" s="12"/>
      <c r="S4239" s="12"/>
      <c r="U4239" s="3"/>
      <c r="V4239" s="3"/>
    </row>
    <row r="4240" spans="1:22" x14ac:dyDescent="0.3">
      <c r="A4240" s="81"/>
      <c r="O4240" s="12"/>
      <c r="P4240" s="12"/>
      <c r="Q4240" s="12"/>
      <c r="R4240" s="12"/>
      <c r="S4240" s="12"/>
      <c r="U4240" s="3"/>
      <c r="V4240" s="3"/>
    </row>
    <row r="4241" spans="1:22" x14ac:dyDescent="0.3">
      <c r="A4241" s="81"/>
      <c r="O4241" s="12"/>
      <c r="P4241" s="12"/>
      <c r="Q4241" s="12"/>
      <c r="R4241" s="12"/>
      <c r="S4241" s="12"/>
      <c r="U4241" s="3"/>
      <c r="V4241" s="3"/>
    </row>
    <row r="4242" spans="1:22" x14ac:dyDescent="0.3">
      <c r="A4242" s="81"/>
      <c r="O4242" s="12"/>
      <c r="P4242" s="12"/>
      <c r="Q4242" s="12"/>
      <c r="R4242" s="12"/>
      <c r="S4242" s="12"/>
      <c r="U4242" s="3"/>
      <c r="V4242" s="3"/>
    </row>
    <row r="4243" spans="1:22" x14ac:dyDescent="0.3">
      <c r="A4243" s="81"/>
      <c r="O4243" s="12"/>
      <c r="P4243" s="12"/>
      <c r="Q4243" s="12"/>
      <c r="R4243" s="12"/>
      <c r="S4243" s="12"/>
      <c r="U4243" s="3"/>
      <c r="V4243" s="3"/>
    </row>
    <row r="4244" spans="1:22" x14ac:dyDescent="0.3">
      <c r="A4244" s="81"/>
      <c r="O4244" s="12"/>
      <c r="P4244" s="12"/>
      <c r="Q4244" s="12"/>
      <c r="R4244" s="12"/>
      <c r="S4244" s="12"/>
      <c r="U4244" s="3"/>
      <c r="V4244" s="3"/>
    </row>
    <row r="4245" spans="1:22" x14ac:dyDescent="0.3">
      <c r="A4245" s="81"/>
      <c r="O4245" s="12"/>
      <c r="P4245" s="12"/>
      <c r="Q4245" s="12"/>
      <c r="R4245" s="12"/>
      <c r="S4245" s="12"/>
      <c r="U4245" s="3"/>
      <c r="V4245" s="3"/>
    </row>
    <row r="4246" spans="1:22" x14ac:dyDescent="0.3">
      <c r="A4246" s="81"/>
      <c r="O4246" s="12"/>
      <c r="P4246" s="12"/>
      <c r="Q4246" s="12"/>
      <c r="R4246" s="12"/>
      <c r="S4246" s="12"/>
      <c r="U4246" s="3"/>
      <c r="V4246" s="3"/>
    </row>
    <row r="4247" spans="1:22" x14ac:dyDescent="0.3">
      <c r="A4247" s="81"/>
      <c r="O4247" s="12"/>
      <c r="P4247" s="12"/>
      <c r="Q4247" s="12"/>
      <c r="R4247" s="12"/>
      <c r="S4247" s="12"/>
      <c r="U4247" s="3"/>
      <c r="V4247" s="3"/>
    </row>
    <row r="4248" spans="1:22" x14ac:dyDescent="0.3">
      <c r="A4248" s="81"/>
      <c r="O4248" s="12"/>
      <c r="P4248" s="12"/>
      <c r="Q4248" s="12"/>
      <c r="R4248" s="12"/>
      <c r="S4248" s="12"/>
      <c r="U4248" s="3"/>
      <c r="V4248" s="3"/>
    </row>
    <row r="4249" spans="1:22" x14ac:dyDescent="0.3">
      <c r="A4249" s="81"/>
      <c r="O4249" s="12"/>
      <c r="P4249" s="12"/>
      <c r="Q4249" s="12"/>
      <c r="R4249" s="12"/>
      <c r="S4249" s="12"/>
      <c r="U4249" s="3"/>
      <c r="V4249" s="3"/>
    </row>
    <row r="4250" spans="1:22" x14ac:dyDescent="0.3">
      <c r="A4250" s="81"/>
      <c r="O4250" s="12"/>
      <c r="P4250" s="12"/>
      <c r="Q4250" s="12"/>
      <c r="R4250" s="12"/>
      <c r="S4250" s="12"/>
      <c r="U4250" s="3"/>
      <c r="V4250" s="3"/>
    </row>
    <row r="4251" spans="1:22" x14ac:dyDescent="0.3">
      <c r="A4251" s="81"/>
      <c r="O4251" s="12"/>
      <c r="P4251" s="12"/>
      <c r="Q4251" s="12"/>
      <c r="R4251" s="12"/>
      <c r="S4251" s="12"/>
      <c r="U4251" s="3"/>
      <c r="V4251" s="3"/>
    </row>
    <row r="4252" spans="1:22" x14ac:dyDescent="0.3">
      <c r="A4252" s="81"/>
      <c r="O4252" s="12"/>
      <c r="P4252" s="12"/>
      <c r="Q4252" s="12"/>
      <c r="R4252" s="12"/>
      <c r="S4252" s="12"/>
      <c r="U4252" s="3"/>
      <c r="V4252" s="3"/>
    </row>
    <row r="4253" spans="1:22" x14ac:dyDescent="0.3">
      <c r="A4253" s="81"/>
      <c r="O4253" s="12"/>
      <c r="P4253" s="12"/>
      <c r="Q4253" s="12"/>
      <c r="R4253" s="12"/>
      <c r="S4253" s="12"/>
      <c r="U4253" s="3"/>
      <c r="V4253" s="3"/>
    </row>
    <row r="4254" spans="1:22" x14ac:dyDescent="0.3">
      <c r="A4254" s="81"/>
      <c r="O4254" s="12"/>
      <c r="P4254" s="12"/>
      <c r="Q4254" s="12"/>
      <c r="R4254" s="12"/>
      <c r="S4254" s="12"/>
      <c r="U4254" s="3"/>
      <c r="V4254" s="3"/>
    </row>
    <row r="4255" spans="1:22" x14ac:dyDescent="0.3">
      <c r="A4255" s="81"/>
      <c r="O4255" s="12"/>
      <c r="P4255" s="12"/>
      <c r="Q4255" s="12"/>
      <c r="R4255" s="12"/>
      <c r="S4255" s="12"/>
      <c r="U4255" s="3"/>
      <c r="V4255" s="3"/>
    </row>
    <row r="4256" spans="1:22" x14ac:dyDescent="0.3">
      <c r="A4256" s="81"/>
      <c r="O4256" s="12"/>
      <c r="P4256" s="12"/>
      <c r="Q4256" s="12"/>
      <c r="R4256" s="12"/>
      <c r="S4256" s="12"/>
      <c r="U4256" s="3"/>
      <c r="V4256" s="3"/>
    </row>
    <row r="4257" spans="1:22" x14ac:dyDescent="0.3">
      <c r="A4257" s="81"/>
      <c r="O4257" s="12"/>
      <c r="P4257" s="12"/>
      <c r="Q4257" s="12"/>
      <c r="R4257" s="12"/>
      <c r="S4257" s="12"/>
      <c r="U4257" s="3"/>
      <c r="V4257" s="3"/>
    </row>
    <row r="4258" spans="1:22" x14ac:dyDescent="0.3">
      <c r="A4258" s="81"/>
      <c r="O4258" s="12"/>
      <c r="P4258" s="12"/>
      <c r="Q4258" s="12"/>
      <c r="R4258" s="12"/>
      <c r="S4258" s="12"/>
      <c r="U4258" s="3"/>
      <c r="V4258" s="3"/>
    </row>
    <row r="4259" spans="1:22" x14ac:dyDescent="0.3">
      <c r="A4259" s="81"/>
      <c r="O4259" s="12"/>
      <c r="P4259" s="12"/>
      <c r="Q4259" s="12"/>
      <c r="R4259" s="12"/>
      <c r="S4259" s="12"/>
      <c r="U4259" s="3"/>
      <c r="V4259" s="3"/>
    </row>
    <row r="4260" spans="1:22" x14ac:dyDescent="0.3">
      <c r="A4260" s="81"/>
      <c r="O4260" s="12"/>
      <c r="P4260" s="12"/>
      <c r="Q4260" s="12"/>
      <c r="R4260" s="12"/>
      <c r="S4260" s="12"/>
      <c r="U4260" s="3"/>
      <c r="V4260" s="3"/>
    </row>
    <row r="4261" spans="1:22" x14ac:dyDescent="0.3">
      <c r="A4261" s="81"/>
      <c r="O4261" s="12"/>
      <c r="P4261" s="12"/>
      <c r="Q4261" s="12"/>
      <c r="R4261" s="12"/>
      <c r="S4261" s="12"/>
      <c r="U4261" s="3"/>
      <c r="V4261" s="3"/>
    </row>
    <row r="4262" spans="1:22" x14ac:dyDescent="0.3">
      <c r="A4262" s="81"/>
      <c r="O4262" s="12"/>
      <c r="P4262" s="12"/>
      <c r="Q4262" s="12"/>
      <c r="R4262" s="12"/>
      <c r="S4262" s="12"/>
      <c r="U4262" s="3"/>
      <c r="V4262" s="3"/>
    </row>
    <row r="4263" spans="1:22" x14ac:dyDescent="0.3">
      <c r="A4263" s="81"/>
      <c r="O4263" s="12"/>
      <c r="P4263" s="12"/>
      <c r="Q4263" s="12"/>
      <c r="R4263" s="12"/>
      <c r="S4263" s="12"/>
      <c r="U4263" s="3"/>
      <c r="V4263" s="3"/>
    </row>
    <row r="4264" spans="1:22" x14ac:dyDescent="0.3">
      <c r="A4264" s="81"/>
      <c r="O4264" s="12"/>
      <c r="P4264" s="12"/>
      <c r="Q4264" s="12"/>
      <c r="R4264" s="12"/>
      <c r="S4264" s="12"/>
      <c r="U4264" s="3"/>
      <c r="V4264" s="3"/>
    </row>
    <row r="4265" spans="1:22" x14ac:dyDescent="0.3">
      <c r="A4265" s="81"/>
      <c r="O4265" s="12"/>
      <c r="P4265" s="12"/>
      <c r="Q4265" s="12"/>
      <c r="R4265" s="12"/>
      <c r="S4265" s="12"/>
      <c r="U4265" s="3"/>
      <c r="V4265" s="3"/>
    </row>
    <row r="4266" spans="1:22" x14ac:dyDescent="0.3">
      <c r="A4266" s="81"/>
      <c r="O4266" s="12"/>
      <c r="P4266" s="12"/>
      <c r="Q4266" s="12"/>
      <c r="R4266" s="12"/>
      <c r="S4266" s="12"/>
      <c r="U4266" s="3"/>
      <c r="V4266" s="3"/>
    </row>
    <row r="4267" spans="1:22" x14ac:dyDescent="0.3">
      <c r="A4267" s="81"/>
      <c r="O4267" s="12"/>
      <c r="P4267" s="12"/>
      <c r="Q4267" s="12"/>
      <c r="R4267" s="12"/>
      <c r="S4267" s="12"/>
      <c r="U4267" s="3"/>
      <c r="V4267" s="3"/>
    </row>
    <row r="4268" spans="1:22" x14ac:dyDescent="0.3">
      <c r="A4268" s="81"/>
      <c r="O4268" s="12"/>
      <c r="P4268" s="12"/>
      <c r="Q4268" s="12"/>
      <c r="R4268" s="12"/>
      <c r="S4268" s="12"/>
      <c r="U4268" s="3"/>
      <c r="V4268" s="3"/>
    </row>
    <row r="4269" spans="1:22" x14ac:dyDescent="0.3">
      <c r="A4269" s="81"/>
      <c r="O4269" s="12"/>
      <c r="P4269" s="12"/>
      <c r="Q4269" s="12"/>
      <c r="R4269" s="12"/>
      <c r="S4269" s="12"/>
      <c r="U4269" s="3"/>
      <c r="V4269" s="3"/>
    </row>
    <row r="4270" spans="1:22" x14ac:dyDescent="0.3">
      <c r="A4270" s="81"/>
      <c r="O4270" s="12"/>
      <c r="P4270" s="12"/>
      <c r="Q4270" s="12"/>
      <c r="R4270" s="12"/>
      <c r="S4270" s="12"/>
      <c r="U4270" s="3"/>
      <c r="V4270" s="3"/>
    </row>
    <row r="4271" spans="1:22" x14ac:dyDescent="0.3">
      <c r="A4271" s="81"/>
      <c r="O4271" s="12"/>
      <c r="P4271" s="12"/>
      <c r="Q4271" s="12"/>
      <c r="R4271" s="12"/>
      <c r="S4271" s="12"/>
      <c r="U4271" s="3"/>
      <c r="V4271" s="3"/>
    </row>
    <row r="4272" spans="1:22" x14ac:dyDescent="0.3">
      <c r="A4272" s="81"/>
      <c r="O4272" s="12"/>
      <c r="P4272" s="12"/>
      <c r="Q4272" s="12"/>
      <c r="R4272" s="12"/>
      <c r="S4272" s="12"/>
      <c r="U4272" s="3"/>
      <c r="V4272" s="3"/>
    </row>
    <row r="4273" spans="1:22" x14ac:dyDescent="0.3">
      <c r="A4273" s="81"/>
      <c r="O4273" s="12"/>
      <c r="P4273" s="12"/>
      <c r="Q4273" s="12"/>
      <c r="R4273" s="12"/>
      <c r="S4273" s="12"/>
      <c r="U4273" s="3"/>
      <c r="V4273" s="3"/>
    </row>
    <row r="4274" spans="1:22" x14ac:dyDescent="0.3">
      <c r="A4274" s="81"/>
      <c r="O4274" s="12"/>
      <c r="P4274" s="12"/>
      <c r="Q4274" s="12"/>
      <c r="R4274" s="12"/>
      <c r="S4274" s="12"/>
      <c r="U4274" s="3"/>
      <c r="V4274" s="3"/>
    </row>
    <row r="4275" spans="1:22" x14ac:dyDescent="0.3">
      <c r="A4275" s="81"/>
      <c r="O4275" s="12"/>
      <c r="P4275" s="12"/>
      <c r="Q4275" s="12"/>
      <c r="R4275" s="12"/>
      <c r="S4275" s="12"/>
      <c r="U4275" s="3"/>
      <c r="V4275" s="3"/>
    </row>
    <row r="4276" spans="1:22" x14ac:dyDescent="0.3">
      <c r="A4276" s="81"/>
      <c r="O4276" s="12"/>
      <c r="P4276" s="12"/>
      <c r="Q4276" s="12"/>
      <c r="R4276" s="12"/>
      <c r="S4276" s="12"/>
      <c r="U4276" s="3"/>
      <c r="V4276" s="3"/>
    </row>
    <row r="4277" spans="1:22" x14ac:dyDescent="0.3">
      <c r="A4277" s="81"/>
      <c r="O4277" s="12"/>
      <c r="P4277" s="12"/>
      <c r="Q4277" s="12"/>
      <c r="R4277" s="12"/>
      <c r="S4277" s="12"/>
      <c r="U4277" s="3"/>
      <c r="V4277" s="3"/>
    </row>
    <row r="4278" spans="1:22" x14ac:dyDescent="0.3">
      <c r="A4278" s="81"/>
      <c r="O4278" s="12"/>
      <c r="P4278" s="12"/>
      <c r="Q4278" s="12"/>
      <c r="R4278" s="12"/>
      <c r="S4278" s="12"/>
      <c r="U4278" s="3"/>
      <c r="V4278" s="3"/>
    </row>
    <row r="4279" spans="1:22" x14ac:dyDescent="0.3">
      <c r="A4279" s="81"/>
      <c r="O4279" s="12"/>
      <c r="P4279" s="12"/>
      <c r="Q4279" s="12"/>
      <c r="R4279" s="12"/>
      <c r="S4279" s="12"/>
      <c r="U4279" s="3"/>
      <c r="V4279" s="3"/>
    </row>
    <row r="4280" spans="1:22" x14ac:dyDescent="0.3">
      <c r="A4280" s="81"/>
      <c r="O4280" s="12"/>
      <c r="P4280" s="12"/>
      <c r="Q4280" s="12"/>
      <c r="R4280" s="12"/>
      <c r="S4280" s="12"/>
      <c r="U4280" s="3"/>
      <c r="V4280" s="3"/>
    </row>
    <row r="4281" spans="1:22" x14ac:dyDescent="0.3">
      <c r="A4281" s="81"/>
      <c r="O4281" s="12"/>
      <c r="P4281" s="12"/>
      <c r="Q4281" s="12"/>
      <c r="R4281" s="12"/>
      <c r="S4281" s="12"/>
      <c r="U4281" s="3"/>
      <c r="V4281" s="3"/>
    </row>
    <row r="4282" spans="1:22" x14ac:dyDescent="0.3">
      <c r="A4282" s="81"/>
      <c r="O4282" s="12"/>
      <c r="P4282" s="12"/>
      <c r="Q4282" s="12"/>
      <c r="R4282" s="12"/>
      <c r="S4282" s="12"/>
      <c r="U4282" s="3"/>
      <c r="V4282" s="3"/>
    </row>
    <row r="4283" spans="1:22" x14ac:dyDescent="0.3">
      <c r="A4283" s="81"/>
      <c r="O4283" s="12"/>
      <c r="P4283" s="12"/>
      <c r="Q4283" s="12"/>
      <c r="R4283" s="12"/>
      <c r="S4283" s="12"/>
      <c r="U4283" s="3"/>
      <c r="V4283" s="3"/>
    </row>
    <row r="4284" spans="1:22" x14ac:dyDescent="0.3">
      <c r="A4284" s="81"/>
      <c r="O4284" s="12"/>
      <c r="P4284" s="12"/>
      <c r="Q4284" s="12"/>
      <c r="R4284" s="12"/>
      <c r="S4284" s="12"/>
      <c r="U4284" s="3"/>
      <c r="V4284" s="3"/>
    </row>
    <row r="4285" spans="1:22" x14ac:dyDescent="0.3">
      <c r="A4285" s="81"/>
      <c r="O4285" s="12"/>
      <c r="P4285" s="12"/>
      <c r="Q4285" s="12"/>
      <c r="R4285" s="12"/>
      <c r="S4285" s="12"/>
      <c r="U4285" s="3"/>
      <c r="V4285" s="3"/>
    </row>
    <row r="4286" spans="1:22" x14ac:dyDescent="0.3">
      <c r="A4286" s="81"/>
      <c r="O4286" s="12"/>
      <c r="P4286" s="12"/>
      <c r="Q4286" s="12"/>
      <c r="R4286" s="12"/>
      <c r="S4286" s="12"/>
      <c r="U4286" s="3"/>
      <c r="V4286" s="3"/>
    </row>
    <row r="4287" spans="1:22" x14ac:dyDescent="0.3">
      <c r="A4287" s="81"/>
      <c r="O4287" s="12"/>
      <c r="P4287" s="12"/>
      <c r="Q4287" s="12"/>
      <c r="R4287" s="12"/>
      <c r="S4287" s="12"/>
      <c r="U4287" s="3"/>
      <c r="V4287" s="3"/>
    </row>
    <row r="4288" spans="1:22" x14ac:dyDescent="0.3">
      <c r="A4288" s="81"/>
      <c r="O4288" s="12"/>
      <c r="P4288" s="12"/>
      <c r="Q4288" s="12"/>
      <c r="R4288" s="12"/>
      <c r="S4288" s="12"/>
      <c r="U4288" s="3"/>
      <c r="V4288" s="3"/>
    </row>
    <row r="4289" spans="1:22" x14ac:dyDescent="0.3">
      <c r="A4289" s="81"/>
      <c r="O4289" s="12"/>
      <c r="P4289" s="12"/>
      <c r="Q4289" s="12"/>
      <c r="R4289" s="12"/>
      <c r="S4289" s="12"/>
      <c r="U4289" s="3"/>
      <c r="V4289" s="3"/>
    </row>
    <row r="4290" spans="1:22" x14ac:dyDescent="0.3">
      <c r="A4290" s="81"/>
      <c r="O4290" s="12"/>
      <c r="P4290" s="12"/>
      <c r="Q4290" s="12"/>
      <c r="R4290" s="12"/>
      <c r="S4290" s="12"/>
      <c r="U4290" s="3"/>
      <c r="V4290" s="3"/>
    </row>
    <row r="4291" spans="1:22" x14ac:dyDescent="0.3">
      <c r="A4291" s="81"/>
      <c r="O4291" s="12"/>
      <c r="P4291" s="12"/>
      <c r="Q4291" s="12"/>
      <c r="R4291" s="12"/>
      <c r="S4291" s="12"/>
      <c r="U4291" s="3"/>
      <c r="V4291" s="3"/>
    </row>
    <row r="4292" spans="1:22" x14ac:dyDescent="0.3">
      <c r="A4292" s="81"/>
      <c r="O4292" s="12"/>
      <c r="P4292" s="12"/>
      <c r="Q4292" s="12"/>
      <c r="R4292" s="12"/>
      <c r="S4292" s="12"/>
      <c r="U4292" s="3"/>
      <c r="V4292" s="3"/>
    </row>
    <row r="4293" spans="1:22" x14ac:dyDescent="0.3">
      <c r="A4293" s="81"/>
      <c r="O4293" s="12"/>
      <c r="P4293" s="12"/>
      <c r="Q4293" s="12"/>
      <c r="R4293" s="12"/>
      <c r="S4293" s="12"/>
      <c r="U4293" s="3"/>
      <c r="V4293" s="3"/>
    </row>
    <row r="4294" spans="1:22" x14ac:dyDescent="0.3">
      <c r="A4294" s="81"/>
      <c r="O4294" s="12"/>
      <c r="P4294" s="12"/>
      <c r="Q4294" s="12"/>
      <c r="R4294" s="12"/>
      <c r="S4294" s="12"/>
      <c r="U4294" s="3"/>
      <c r="V4294" s="3"/>
    </row>
    <row r="4295" spans="1:22" x14ac:dyDescent="0.3">
      <c r="A4295" s="81"/>
      <c r="O4295" s="12"/>
      <c r="P4295" s="12"/>
      <c r="Q4295" s="12"/>
      <c r="R4295" s="12"/>
      <c r="S4295" s="12"/>
      <c r="U4295" s="3"/>
      <c r="V4295" s="3"/>
    </row>
    <row r="4296" spans="1:22" x14ac:dyDescent="0.3">
      <c r="A4296" s="81"/>
      <c r="O4296" s="12"/>
      <c r="P4296" s="12"/>
      <c r="Q4296" s="12"/>
      <c r="R4296" s="12"/>
      <c r="S4296" s="12"/>
      <c r="U4296" s="3"/>
      <c r="V4296" s="3"/>
    </row>
    <row r="4297" spans="1:22" x14ac:dyDescent="0.3">
      <c r="A4297" s="81"/>
      <c r="O4297" s="12"/>
      <c r="P4297" s="12"/>
      <c r="Q4297" s="12"/>
      <c r="R4297" s="12"/>
      <c r="S4297" s="12"/>
      <c r="U4297" s="3"/>
      <c r="V4297" s="3"/>
    </row>
    <row r="4298" spans="1:22" x14ac:dyDescent="0.3">
      <c r="A4298" s="81"/>
      <c r="O4298" s="12"/>
      <c r="P4298" s="12"/>
      <c r="Q4298" s="12"/>
      <c r="R4298" s="12"/>
      <c r="S4298" s="12"/>
      <c r="U4298" s="3"/>
      <c r="V4298" s="3"/>
    </row>
    <row r="4299" spans="1:22" x14ac:dyDescent="0.3">
      <c r="A4299" s="81"/>
      <c r="O4299" s="12"/>
      <c r="P4299" s="12"/>
      <c r="Q4299" s="12"/>
      <c r="R4299" s="12"/>
      <c r="S4299" s="12"/>
      <c r="U4299" s="3"/>
      <c r="V4299" s="3"/>
    </row>
    <row r="4300" spans="1:22" x14ac:dyDescent="0.3">
      <c r="A4300" s="81"/>
      <c r="O4300" s="12"/>
      <c r="P4300" s="12"/>
      <c r="Q4300" s="12"/>
      <c r="R4300" s="12"/>
      <c r="S4300" s="12"/>
      <c r="U4300" s="3"/>
      <c r="V4300" s="3"/>
    </row>
    <row r="4301" spans="1:22" x14ac:dyDescent="0.3">
      <c r="A4301" s="81"/>
      <c r="O4301" s="12"/>
      <c r="P4301" s="12"/>
      <c r="Q4301" s="12"/>
      <c r="R4301" s="12"/>
      <c r="S4301" s="12"/>
      <c r="U4301" s="3"/>
      <c r="V4301" s="3"/>
    </row>
    <row r="4302" spans="1:22" x14ac:dyDescent="0.3">
      <c r="A4302" s="81"/>
      <c r="O4302" s="12"/>
      <c r="P4302" s="12"/>
      <c r="Q4302" s="12"/>
      <c r="R4302" s="12"/>
      <c r="S4302" s="12"/>
      <c r="U4302" s="3"/>
      <c r="V4302" s="3"/>
    </row>
    <row r="4303" spans="1:22" x14ac:dyDescent="0.3">
      <c r="A4303" s="81"/>
      <c r="O4303" s="12"/>
      <c r="P4303" s="12"/>
      <c r="Q4303" s="12"/>
      <c r="R4303" s="12"/>
      <c r="S4303" s="12"/>
      <c r="U4303" s="3"/>
      <c r="V4303" s="3"/>
    </row>
    <row r="4304" spans="1:22" x14ac:dyDescent="0.3">
      <c r="A4304" s="81"/>
      <c r="O4304" s="12"/>
      <c r="P4304" s="12"/>
      <c r="Q4304" s="12"/>
      <c r="R4304" s="12"/>
      <c r="S4304" s="12"/>
      <c r="U4304" s="3"/>
      <c r="V4304" s="3"/>
    </row>
    <row r="4305" spans="1:22" x14ac:dyDescent="0.3">
      <c r="A4305" s="81"/>
      <c r="O4305" s="12"/>
      <c r="P4305" s="12"/>
      <c r="Q4305" s="12"/>
      <c r="R4305" s="12"/>
      <c r="S4305" s="12"/>
      <c r="U4305" s="3"/>
      <c r="V4305" s="3"/>
    </row>
    <row r="4306" spans="1:22" x14ac:dyDescent="0.3">
      <c r="A4306" s="81"/>
      <c r="O4306" s="12"/>
      <c r="P4306" s="12"/>
      <c r="Q4306" s="12"/>
      <c r="R4306" s="12"/>
      <c r="S4306" s="12"/>
      <c r="U4306" s="3"/>
      <c r="V4306" s="3"/>
    </row>
    <row r="4307" spans="1:22" x14ac:dyDescent="0.3">
      <c r="A4307" s="81"/>
      <c r="O4307" s="12"/>
      <c r="P4307" s="12"/>
      <c r="Q4307" s="12"/>
      <c r="R4307" s="12"/>
      <c r="S4307" s="12"/>
      <c r="U4307" s="3"/>
      <c r="V4307" s="3"/>
    </row>
    <row r="4308" spans="1:22" x14ac:dyDescent="0.3">
      <c r="A4308" s="81"/>
      <c r="O4308" s="12"/>
      <c r="P4308" s="12"/>
      <c r="Q4308" s="12"/>
      <c r="R4308" s="12"/>
      <c r="S4308" s="12"/>
      <c r="U4308" s="3"/>
      <c r="V4308" s="3"/>
    </row>
    <row r="4309" spans="1:22" x14ac:dyDescent="0.3">
      <c r="A4309" s="81"/>
      <c r="O4309" s="12"/>
      <c r="P4309" s="12"/>
      <c r="Q4309" s="12"/>
      <c r="R4309" s="12"/>
      <c r="S4309" s="12"/>
      <c r="U4309" s="3"/>
      <c r="V4309" s="3"/>
    </row>
    <row r="4310" spans="1:22" x14ac:dyDescent="0.3">
      <c r="A4310" s="81"/>
      <c r="O4310" s="12"/>
      <c r="P4310" s="12"/>
      <c r="Q4310" s="12"/>
      <c r="R4310" s="12"/>
      <c r="S4310" s="12"/>
      <c r="U4310" s="3"/>
      <c r="V4310" s="3"/>
    </row>
    <row r="4311" spans="1:22" x14ac:dyDescent="0.3">
      <c r="A4311" s="81"/>
      <c r="O4311" s="12"/>
      <c r="P4311" s="12"/>
      <c r="Q4311" s="12"/>
      <c r="R4311" s="12"/>
      <c r="S4311" s="12"/>
      <c r="U4311" s="3"/>
      <c r="V4311" s="3"/>
    </row>
    <row r="4312" spans="1:22" x14ac:dyDescent="0.3">
      <c r="A4312" s="81"/>
      <c r="O4312" s="12"/>
      <c r="P4312" s="12"/>
      <c r="Q4312" s="12"/>
      <c r="R4312" s="12"/>
      <c r="S4312" s="12"/>
      <c r="U4312" s="3"/>
      <c r="V4312" s="3"/>
    </row>
    <row r="4313" spans="1:22" x14ac:dyDescent="0.3">
      <c r="A4313" s="81"/>
      <c r="O4313" s="12"/>
      <c r="P4313" s="12"/>
      <c r="Q4313" s="12"/>
      <c r="R4313" s="12"/>
      <c r="S4313" s="12"/>
      <c r="U4313" s="3"/>
      <c r="V4313" s="3"/>
    </row>
    <row r="4314" spans="1:22" x14ac:dyDescent="0.3">
      <c r="A4314" s="81"/>
      <c r="O4314" s="12"/>
      <c r="P4314" s="12"/>
      <c r="Q4314" s="12"/>
      <c r="R4314" s="12"/>
      <c r="S4314" s="12"/>
      <c r="U4314" s="3"/>
      <c r="V4314" s="3"/>
    </row>
    <row r="4315" spans="1:22" x14ac:dyDescent="0.3">
      <c r="A4315" s="81"/>
      <c r="O4315" s="12"/>
      <c r="P4315" s="12"/>
      <c r="Q4315" s="12"/>
      <c r="R4315" s="12"/>
      <c r="S4315" s="12"/>
      <c r="U4315" s="3"/>
      <c r="V4315" s="3"/>
    </row>
    <row r="4316" spans="1:22" x14ac:dyDescent="0.3">
      <c r="A4316" s="81"/>
      <c r="O4316" s="12"/>
      <c r="P4316" s="12"/>
      <c r="Q4316" s="12"/>
      <c r="R4316" s="12"/>
      <c r="S4316" s="12"/>
      <c r="U4316" s="3"/>
      <c r="V4316" s="3"/>
    </row>
    <row r="4317" spans="1:22" x14ac:dyDescent="0.3">
      <c r="A4317" s="81"/>
      <c r="O4317" s="12"/>
      <c r="P4317" s="12"/>
      <c r="Q4317" s="12"/>
      <c r="R4317" s="12"/>
      <c r="S4317" s="12"/>
      <c r="U4317" s="3"/>
      <c r="V4317" s="3"/>
    </row>
    <row r="4318" spans="1:22" x14ac:dyDescent="0.3">
      <c r="A4318" s="81"/>
      <c r="O4318" s="12"/>
      <c r="P4318" s="12"/>
      <c r="Q4318" s="12"/>
      <c r="R4318" s="12"/>
      <c r="S4318" s="12"/>
      <c r="U4318" s="3"/>
      <c r="V4318" s="3"/>
    </row>
    <row r="4319" spans="1:22" x14ac:dyDescent="0.3">
      <c r="A4319" s="81"/>
      <c r="O4319" s="12"/>
      <c r="P4319" s="12"/>
      <c r="Q4319" s="12"/>
      <c r="R4319" s="12"/>
      <c r="S4319" s="12"/>
      <c r="U4319" s="3"/>
      <c r="V4319" s="3"/>
    </row>
    <row r="4320" spans="1:22" x14ac:dyDescent="0.3">
      <c r="A4320" s="81"/>
      <c r="O4320" s="12"/>
      <c r="P4320" s="12"/>
      <c r="Q4320" s="12"/>
      <c r="R4320" s="12"/>
      <c r="S4320" s="12"/>
      <c r="U4320" s="3"/>
      <c r="V4320" s="3"/>
    </row>
    <row r="4321" spans="1:22" x14ac:dyDescent="0.3">
      <c r="A4321" s="81"/>
      <c r="O4321" s="12"/>
      <c r="P4321" s="12"/>
      <c r="Q4321" s="12"/>
      <c r="R4321" s="12"/>
      <c r="S4321" s="12"/>
      <c r="U4321" s="3"/>
      <c r="V4321" s="3"/>
    </row>
    <row r="4322" spans="1:22" x14ac:dyDescent="0.3">
      <c r="A4322" s="81"/>
      <c r="O4322" s="12"/>
      <c r="P4322" s="12"/>
      <c r="Q4322" s="12"/>
      <c r="R4322" s="12"/>
      <c r="S4322" s="12"/>
      <c r="U4322" s="3"/>
      <c r="V4322" s="3"/>
    </row>
    <row r="4323" spans="1:22" x14ac:dyDescent="0.3">
      <c r="A4323" s="81"/>
      <c r="O4323" s="12"/>
      <c r="P4323" s="12"/>
      <c r="Q4323" s="12"/>
      <c r="R4323" s="12"/>
      <c r="S4323" s="12"/>
      <c r="U4323" s="3"/>
      <c r="V4323" s="3"/>
    </row>
    <row r="4324" spans="1:22" x14ac:dyDescent="0.3">
      <c r="A4324" s="81"/>
      <c r="O4324" s="12"/>
      <c r="P4324" s="12"/>
      <c r="Q4324" s="12"/>
      <c r="R4324" s="12"/>
      <c r="S4324" s="12"/>
      <c r="U4324" s="3"/>
      <c r="V4324" s="3"/>
    </row>
    <row r="4325" spans="1:22" x14ac:dyDescent="0.3">
      <c r="A4325" s="81"/>
      <c r="O4325" s="12"/>
      <c r="P4325" s="12"/>
      <c r="Q4325" s="12"/>
      <c r="R4325" s="12"/>
      <c r="S4325" s="12"/>
      <c r="U4325" s="3"/>
      <c r="V4325" s="3"/>
    </row>
    <row r="4326" spans="1:22" x14ac:dyDescent="0.3">
      <c r="A4326" s="81"/>
      <c r="O4326" s="12"/>
      <c r="P4326" s="12"/>
      <c r="Q4326" s="12"/>
      <c r="R4326" s="12"/>
      <c r="S4326" s="12"/>
      <c r="U4326" s="3"/>
      <c r="V4326" s="3"/>
    </row>
    <row r="4327" spans="1:22" x14ac:dyDescent="0.3">
      <c r="A4327" s="81"/>
      <c r="O4327" s="12"/>
      <c r="P4327" s="12"/>
      <c r="Q4327" s="12"/>
      <c r="R4327" s="12"/>
      <c r="S4327" s="12"/>
      <c r="U4327" s="3"/>
      <c r="V4327" s="3"/>
    </row>
    <row r="4328" spans="1:22" x14ac:dyDescent="0.3">
      <c r="A4328" s="81"/>
      <c r="O4328" s="12"/>
      <c r="P4328" s="12"/>
      <c r="Q4328" s="12"/>
      <c r="R4328" s="12"/>
      <c r="S4328" s="12"/>
      <c r="U4328" s="3"/>
      <c r="V4328" s="3"/>
    </row>
    <row r="4329" spans="1:22" x14ac:dyDescent="0.3">
      <c r="A4329" s="81"/>
      <c r="O4329" s="12"/>
      <c r="P4329" s="12"/>
      <c r="Q4329" s="12"/>
      <c r="R4329" s="12"/>
      <c r="S4329" s="12"/>
      <c r="U4329" s="3"/>
      <c r="V4329" s="3"/>
    </row>
    <row r="4330" spans="1:22" x14ac:dyDescent="0.3">
      <c r="A4330" s="81"/>
      <c r="O4330" s="12"/>
      <c r="P4330" s="12"/>
      <c r="Q4330" s="12"/>
      <c r="R4330" s="12"/>
      <c r="S4330" s="12"/>
      <c r="U4330" s="3"/>
      <c r="V4330" s="3"/>
    </row>
    <row r="4331" spans="1:22" x14ac:dyDescent="0.3">
      <c r="A4331" s="81"/>
      <c r="O4331" s="12"/>
      <c r="P4331" s="12"/>
      <c r="Q4331" s="12"/>
      <c r="R4331" s="12"/>
      <c r="S4331" s="12"/>
      <c r="U4331" s="3"/>
      <c r="V4331" s="3"/>
    </row>
    <row r="4332" spans="1:22" x14ac:dyDescent="0.3">
      <c r="A4332" s="81"/>
      <c r="O4332" s="12"/>
      <c r="P4332" s="12"/>
      <c r="Q4332" s="12"/>
      <c r="R4332" s="12"/>
      <c r="S4332" s="12"/>
      <c r="U4332" s="3"/>
      <c r="V4332" s="3"/>
    </row>
    <row r="4333" spans="1:22" x14ac:dyDescent="0.3">
      <c r="A4333" s="81"/>
      <c r="O4333" s="12"/>
      <c r="P4333" s="12"/>
      <c r="Q4333" s="12"/>
      <c r="R4333" s="12"/>
      <c r="S4333" s="12"/>
      <c r="U4333" s="3"/>
      <c r="V4333" s="3"/>
    </row>
    <row r="4334" spans="1:22" x14ac:dyDescent="0.3">
      <c r="A4334" s="81"/>
      <c r="O4334" s="12"/>
      <c r="P4334" s="12"/>
      <c r="Q4334" s="12"/>
      <c r="R4334" s="12"/>
      <c r="S4334" s="12"/>
      <c r="U4334" s="3"/>
      <c r="V4334" s="3"/>
    </row>
    <row r="4335" spans="1:22" x14ac:dyDescent="0.3">
      <c r="A4335" s="81"/>
      <c r="O4335" s="12"/>
      <c r="P4335" s="12"/>
      <c r="Q4335" s="12"/>
      <c r="R4335" s="12"/>
      <c r="S4335" s="12"/>
      <c r="U4335" s="3"/>
      <c r="V4335" s="3"/>
    </row>
    <row r="4336" spans="1:22" x14ac:dyDescent="0.3">
      <c r="A4336" s="81"/>
      <c r="O4336" s="12"/>
      <c r="P4336" s="12"/>
      <c r="Q4336" s="12"/>
      <c r="R4336" s="12"/>
      <c r="S4336" s="12"/>
      <c r="U4336" s="3"/>
      <c r="V4336" s="3"/>
    </row>
    <row r="4337" spans="1:22" x14ac:dyDescent="0.3">
      <c r="A4337" s="81"/>
      <c r="O4337" s="12"/>
      <c r="P4337" s="12"/>
      <c r="Q4337" s="12"/>
      <c r="R4337" s="12"/>
      <c r="S4337" s="12"/>
      <c r="U4337" s="3"/>
      <c r="V4337" s="3"/>
    </row>
    <row r="4338" spans="1:22" x14ac:dyDescent="0.3">
      <c r="A4338" s="81"/>
      <c r="O4338" s="12"/>
      <c r="P4338" s="12"/>
      <c r="Q4338" s="12"/>
      <c r="R4338" s="12"/>
      <c r="S4338" s="12"/>
      <c r="U4338" s="3"/>
      <c r="V4338" s="3"/>
    </row>
    <row r="4339" spans="1:22" x14ac:dyDescent="0.3">
      <c r="A4339" s="81"/>
      <c r="O4339" s="12"/>
      <c r="P4339" s="12"/>
      <c r="Q4339" s="12"/>
      <c r="R4339" s="12"/>
      <c r="S4339" s="12"/>
      <c r="U4339" s="3"/>
      <c r="V4339" s="3"/>
    </row>
    <row r="4340" spans="1:22" x14ac:dyDescent="0.3">
      <c r="A4340" s="81"/>
      <c r="O4340" s="12"/>
      <c r="P4340" s="12"/>
      <c r="Q4340" s="12"/>
      <c r="R4340" s="12"/>
      <c r="S4340" s="12"/>
      <c r="U4340" s="3"/>
      <c r="V4340" s="3"/>
    </row>
    <row r="4341" spans="1:22" x14ac:dyDescent="0.3">
      <c r="A4341" s="81"/>
      <c r="O4341" s="12"/>
      <c r="P4341" s="12"/>
      <c r="Q4341" s="12"/>
      <c r="R4341" s="12"/>
      <c r="S4341" s="12"/>
      <c r="U4341" s="3"/>
      <c r="V4341" s="3"/>
    </row>
    <row r="4342" spans="1:22" x14ac:dyDescent="0.3">
      <c r="A4342" s="81"/>
      <c r="O4342" s="12"/>
      <c r="P4342" s="12"/>
      <c r="Q4342" s="12"/>
      <c r="R4342" s="12"/>
      <c r="S4342" s="12"/>
      <c r="U4342" s="3"/>
      <c r="V4342" s="3"/>
    </row>
    <row r="4343" spans="1:22" x14ac:dyDescent="0.3">
      <c r="A4343" s="81"/>
      <c r="O4343" s="12"/>
      <c r="P4343" s="12"/>
      <c r="Q4343" s="12"/>
      <c r="R4343" s="12"/>
      <c r="S4343" s="12"/>
      <c r="U4343" s="3"/>
      <c r="V4343" s="3"/>
    </row>
    <row r="4344" spans="1:22" x14ac:dyDescent="0.3">
      <c r="A4344" s="81"/>
      <c r="O4344" s="12"/>
      <c r="P4344" s="12"/>
      <c r="Q4344" s="12"/>
      <c r="R4344" s="12"/>
      <c r="S4344" s="12"/>
      <c r="U4344" s="3"/>
      <c r="V4344" s="3"/>
    </row>
    <row r="4345" spans="1:22" x14ac:dyDescent="0.3">
      <c r="A4345" s="81"/>
      <c r="O4345" s="12"/>
      <c r="P4345" s="12"/>
      <c r="Q4345" s="12"/>
      <c r="R4345" s="12"/>
      <c r="S4345" s="12"/>
      <c r="U4345" s="3"/>
      <c r="V4345" s="3"/>
    </row>
    <row r="4346" spans="1:22" x14ac:dyDescent="0.3">
      <c r="A4346" s="81"/>
      <c r="O4346" s="12"/>
      <c r="P4346" s="12"/>
      <c r="Q4346" s="12"/>
      <c r="R4346" s="12"/>
      <c r="S4346" s="12"/>
      <c r="U4346" s="3"/>
      <c r="V4346" s="3"/>
    </row>
    <row r="4347" spans="1:22" x14ac:dyDescent="0.3">
      <c r="A4347" s="81"/>
      <c r="O4347" s="12"/>
      <c r="P4347" s="12"/>
      <c r="Q4347" s="12"/>
      <c r="R4347" s="12"/>
      <c r="S4347" s="12"/>
      <c r="U4347" s="3"/>
      <c r="V4347" s="3"/>
    </row>
    <row r="4348" spans="1:22" x14ac:dyDescent="0.3">
      <c r="A4348" s="81"/>
      <c r="O4348" s="12"/>
      <c r="P4348" s="12"/>
      <c r="Q4348" s="12"/>
      <c r="R4348" s="12"/>
      <c r="S4348" s="12"/>
      <c r="U4348" s="3"/>
      <c r="V4348" s="3"/>
    </row>
    <row r="4349" spans="1:22" x14ac:dyDescent="0.3">
      <c r="A4349" s="81"/>
      <c r="O4349" s="12"/>
      <c r="P4349" s="12"/>
      <c r="Q4349" s="12"/>
      <c r="R4349" s="12"/>
      <c r="S4349" s="12"/>
      <c r="U4349" s="3"/>
      <c r="V4349" s="3"/>
    </row>
    <row r="4350" spans="1:22" x14ac:dyDescent="0.3">
      <c r="A4350" s="81"/>
      <c r="O4350" s="12"/>
      <c r="P4350" s="12"/>
      <c r="Q4350" s="12"/>
      <c r="R4350" s="12"/>
      <c r="S4350" s="12"/>
      <c r="U4350" s="3"/>
      <c r="V4350" s="3"/>
    </row>
    <row r="4351" spans="1:22" x14ac:dyDescent="0.3">
      <c r="A4351" s="81"/>
      <c r="O4351" s="12"/>
      <c r="P4351" s="12"/>
      <c r="Q4351" s="12"/>
      <c r="R4351" s="12"/>
      <c r="S4351" s="12"/>
      <c r="U4351" s="3"/>
      <c r="V4351" s="3"/>
    </row>
    <row r="4352" spans="1:22" x14ac:dyDescent="0.3">
      <c r="A4352" s="81"/>
      <c r="O4352" s="12"/>
      <c r="P4352" s="12"/>
      <c r="Q4352" s="12"/>
      <c r="R4352" s="12"/>
      <c r="S4352" s="12"/>
      <c r="U4352" s="3"/>
      <c r="V4352" s="3"/>
    </row>
    <row r="4353" spans="1:22" x14ac:dyDescent="0.3">
      <c r="A4353" s="81"/>
      <c r="O4353" s="12"/>
      <c r="P4353" s="12"/>
      <c r="Q4353" s="12"/>
      <c r="R4353" s="12"/>
      <c r="S4353" s="12"/>
      <c r="U4353" s="3"/>
      <c r="V4353" s="3"/>
    </row>
    <row r="4354" spans="1:22" x14ac:dyDescent="0.3">
      <c r="A4354" s="81"/>
      <c r="O4354" s="12"/>
      <c r="P4354" s="12"/>
      <c r="Q4354" s="12"/>
      <c r="R4354" s="12"/>
      <c r="S4354" s="12"/>
      <c r="U4354" s="3"/>
      <c r="V4354" s="3"/>
    </row>
    <row r="4355" spans="1:22" x14ac:dyDescent="0.3">
      <c r="A4355" s="81"/>
      <c r="O4355" s="12"/>
      <c r="P4355" s="12"/>
      <c r="Q4355" s="12"/>
      <c r="R4355" s="12"/>
      <c r="S4355" s="12"/>
      <c r="U4355" s="3"/>
      <c r="V4355" s="3"/>
    </row>
    <row r="4356" spans="1:22" x14ac:dyDescent="0.3">
      <c r="A4356" s="81"/>
      <c r="O4356" s="12"/>
      <c r="P4356" s="12"/>
      <c r="Q4356" s="12"/>
      <c r="R4356" s="12"/>
      <c r="S4356" s="12"/>
      <c r="U4356" s="3"/>
      <c r="V4356" s="3"/>
    </row>
    <row r="4357" spans="1:22" x14ac:dyDescent="0.3">
      <c r="A4357" s="81"/>
      <c r="O4357" s="12"/>
      <c r="P4357" s="12"/>
      <c r="Q4357" s="12"/>
      <c r="R4357" s="12"/>
      <c r="S4357" s="12"/>
      <c r="U4357" s="3"/>
      <c r="V4357" s="3"/>
    </row>
    <row r="4358" spans="1:22" x14ac:dyDescent="0.3">
      <c r="A4358" s="81"/>
      <c r="O4358" s="12"/>
      <c r="P4358" s="12"/>
      <c r="Q4358" s="12"/>
      <c r="R4358" s="12"/>
      <c r="S4358" s="12"/>
      <c r="U4358" s="3"/>
      <c r="V4358" s="3"/>
    </row>
    <row r="4359" spans="1:22" x14ac:dyDescent="0.3">
      <c r="A4359" s="81"/>
      <c r="O4359" s="12"/>
      <c r="P4359" s="12"/>
      <c r="Q4359" s="12"/>
      <c r="R4359" s="12"/>
      <c r="S4359" s="12"/>
      <c r="U4359" s="3"/>
      <c r="V4359" s="3"/>
    </row>
    <row r="4360" spans="1:22" x14ac:dyDescent="0.3">
      <c r="A4360" s="81"/>
      <c r="O4360" s="12"/>
      <c r="P4360" s="12"/>
      <c r="Q4360" s="12"/>
      <c r="R4360" s="12"/>
      <c r="S4360" s="12"/>
      <c r="U4360" s="3"/>
      <c r="V4360" s="3"/>
    </row>
    <row r="4361" spans="1:22" x14ac:dyDescent="0.3">
      <c r="A4361" s="81"/>
      <c r="O4361" s="12"/>
      <c r="P4361" s="12"/>
      <c r="Q4361" s="12"/>
      <c r="R4361" s="12"/>
      <c r="S4361" s="12"/>
      <c r="U4361" s="3"/>
      <c r="V4361" s="3"/>
    </row>
    <row r="4362" spans="1:22" x14ac:dyDescent="0.3">
      <c r="A4362" s="81"/>
      <c r="O4362" s="12"/>
      <c r="P4362" s="12"/>
      <c r="Q4362" s="12"/>
      <c r="R4362" s="12"/>
      <c r="S4362" s="12"/>
      <c r="U4362" s="3"/>
      <c r="V4362" s="3"/>
    </row>
    <row r="4363" spans="1:22" x14ac:dyDescent="0.3">
      <c r="A4363" s="81"/>
      <c r="O4363" s="12"/>
      <c r="P4363" s="12"/>
      <c r="Q4363" s="12"/>
      <c r="R4363" s="12"/>
      <c r="S4363" s="12"/>
      <c r="U4363" s="3"/>
      <c r="V4363" s="3"/>
    </row>
    <row r="4364" spans="1:22" x14ac:dyDescent="0.3">
      <c r="A4364" s="81"/>
      <c r="O4364" s="12"/>
      <c r="P4364" s="12"/>
      <c r="Q4364" s="12"/>
      <c r="R4364" s="12"/>
      <c r="S4364" s="12"/>
      <c r="U4364" s="3"/>
      <c r="V4364" s="3"/>
    </row>
    <row r="4365" spans="1:22" x14ac:dyDescent="0.3">
      <c r="A4365" s="81"/>
      <c r="O4365" s="12"/>
      <c r="P4365" s="12"/>
      <c r="Q4365" s="12"/>
      <c r="R4365" s="12"/>
      <c r="S4365" s="12"/>
      <c r="U4365" s="3"/>
      <c r="V4365" s="3"/>
    </row>
    <row r="4366" spans="1:22" x14ac:dyDescent="0.3">
      <c r="A4366" s="81"/>
      <c r="O4366" s="12"/>
      <c r="P4366" s="12"/>
      <c r="Q4366" s="12"/>
      <c r="R4366" s="12"/>
      <c r="S4366" s="12"/>
      <c r="U4366" s="3"/>
      <c r="V4366" s="3"/>
    </row>
    <row r="4367" spans="1:22" x14ac:dyDescent="0.3">
      <c r="A4367" s="81"/>
      <c r="O4367" s="12"/>
      <c r="P4367" s="12"/>
      <c r="Q4367" s="12"/>
      <c r="R4367" s="12"/>
      <c r="S4367" s="12"/>
      <c r="U4367" s="3"/>
      <c r="V4367" s="3"/>
    </row>
    <row r="4368" spans="1:22" x14ac:dyDescent="0.3">
      <c r="A4368" s="81"/>
      <c r="O4368" s="12"/>
      <c r="P4368" s="12"/>
      <c r="Q4368" s="12"/>
      <c r="R4368" s="12"/>
      <c r="S4368" s="12"/>
      <c r="U4368" s="3"/>
      <c r="V4368" s="3"/>
    </row>
    <row r="4369" spans="1:22" x14ac:dyDescent="0.3">
      <c r="A4369" s="81"/>
      <c r="O4369" s="12"/>
      <c r="P4369" s="12"/>
      <c r="Q4369" s="12"/>
      <c r="R4369" s="12"/>
      <c r="S4369" s="12"/>
      <c r="U4369" s="3"/>
      <c r="V4369" s="3"/>
    </row>
    <row r="4370" spans="1:22" x14ac:dyDescent="0.3">
      <c r="A4370" s="81"/>
      <c r="O4370" s="12"/>
      <c r="P4370" s="12"/>
      <c r="Q4370" s="12"/>
      <c r="R4370" s="12"/>
      <c r="S4370" s="12"/>
      <c r="U4370" s="3"/>
      <c r="V4370" s="3"/>
    </row>
    <row r="4371" spans="1:22" x14ac:dyDescent="0.3">
      <c r="A4371" s="81"/>
      <c r="O4371" s="12"/>
      <c r="P4371" s="12"/>
      <c r="Q4371" s="12"/>
      <c r="R4371" s="12"/>
      <c r="S4371" s="12"/>
      <c r="U4371" s="3"/>
      <c r="V4371" s="3"/>
    </row>
    <row r="4372" spans="1:22" x14ac:dyDescent="0.3">
      <c r="A4372" s="81"/>
      <c r="O4372" s="12"/>
      <c r="P4372" s="12"/>
      <c r="Q4372" s="12"/>
      <c r="R4372" s="12"/>
      <c r="S4372" s="12"/>
      <c r="U4372" s="3"/>
      <c r="V4372" s="3"/>
    </row>
    <row r="4373" spans="1:22" x14ac:dyDescent="0.3">
      <c r="A4373" s="81"/>
      <c r="O4373" s="12"/>
      <c r="P4373" s="12"/>
      <c r="Q4373" s="12"/>
      <c r="R4373" s="12"/>
      <c r="S4373" s="12"/>
      <c r="U4373" s="3"/>
      <c r="V4373" s="3"/>
    </row>
    <row r="4374" spans="1:22" x14ac:dyDescent="0.3">
      <c r="A4374" s="81"/>
      <c r="O4374" s="12"/>
      <c r="P4374" s="12"/>
      <c r="Q4374" s="12"/>
      <c r="R4374" s="12"/>
      <c r="S4374" s="12"/>
      <c r="U4374" s="3"/>
      <c r="V4374" s="3"/>
    </row>
    <row r="4375" spans="1:22" x14ac:dyDescent="0.3">
      <c r="A4375" s="81"/>
      <c r="O4375" s="12"/>
      <c r="P4375" s="12"/>
      <c r="Q4375" s="12"/>
      <c r="R4375" s="12"/>
      <c r="S4375" s="12"/>
      <c r="U4375" s="3"/>
      <c r="V4375" s="3"/>
    </row>
    <row r="4376" spans="1:22" x14ac:dyDescent="0.3">
      <c r="A4376" s="81"/>
      <c r="O4376" s="12"/>
      <c r="P4376" s="12"/>
      <c r="Q4376" s="12"/>
      <c r="R4376" s="12"/>
      <c r="S4376" s="12"/>
      <c r="U4376" s="3"/>
      <c r="V4376" s="3"/>
    </row>
    <row r="4377" spans="1:22" x14ac:dyDescent="0.3">
      <c r="A4377" s="81"/>
      <c r="O4377" s="12"/>
      <c r="P4377" s="12"/>
      <c r="Q4377" s="12"/>
      <c r="R4377" s="12"/>
      <c r="S4377" s="12"/>
      <c r="U4377" s="3"/>
      <c r="V4377" s="3"/>
    </row>
    <row r="4378" spans="1:22" x14ac:dyDescent="0.3">
      <c r="A4378" s="81"/>
      <c r="O4378" s="12"/>
      <c r="P4378" s="12"/>
      <c r="Q4378" s="12"/>
      <c r="R4378" s="12"/>
      <c r="S4378" s="12"/>
      <c r="U4378" s="3"/>
      <c r="V4378" s="3"/>
    </row>
    <row r="4379" spans="1:22" x14ac:dyDescent="0.3">
      <c r="A4379" s="81"/>
      <c r="O4379" s="12"/>
      <c r="P4379" s="12"/>
      <c r="Q4379" s="12"/>
      <c r="R4379" s="12"/>
      <c r="S4379" s="12"/>
      <c r="U4379" s="3"/>
      <c r="V4379" s="3"/>
    </row>
    <row r="4380" spans="1:22" x14ac:dyDescent="0.3">
      <c r="A4380" s="81"/>
      <c r="O4380" s="12"/>
      <c r="P4380" s="12"/>
      <c r="Q4380" s="12"/>
      <c r="R4380" s="12"/>
      <c r="S4380" s="12"/>
      <c r="U4380" s="3"/>
      <c r="V4380" s="3"/>
    </row>
    <row r="4381" spans="1:22" x14ac:dyDescent="0.3">
      <c r="A4381" s="81"/>
      <c r="O4381" s="12"/>
      <c r="P4381" s="12"/>
      <c r="Q4381" s="12"/>
      <c r="R4381" s="12"/>
      <c r="S4381" s="12"/>
      <c r="U4381" s="3"/>
      <c r="V4381" s="3"/>
    </row>
    <row r="4382" spans="1:22" x14ac:dyDescent="0.3">
      <c r="A4382" s="81"/>
      <c r="O4382" s="12"/>
      <c r="P4382" s="12"/>
      <c r="Q4382" s="12"/>
      <c r="R4382" s="12"/>
      <c r="S4382" s="12"/>
      <c r="U4382" s="3"/>
      <c r="V4382" s="3"/>
    </row>
    <row r="4383" spans="1:22" x14ac:dyDescent="0.3">
      <c r="A4383" s="81"/>
      <c r="O4383" s="12"/>
      <c r="P4383" s="12"/>
      <c r="Q4383" s="12"/>
      <c r="R4383" s="12"/>
      <c r="S4383" s="12"/>
      <c r="U4383" s="3"/>
      <c r="V4383" s="3"/>
    </row>
    <row r="4384" spans="1:22" x14ac:dyDescent="0.3">
      <c r="A4384" s="81"/>
      <c r="O4384" s="12"/>
      <c r="P4384" s="12"/>
      <c r="Q4384" s="12"/>
      <c r="R4384" s="12"/>
      <c r="S4384" s="12"/>
      <c r="U4384" s="3"/>
      <c r="V4384" s="3"/>
    </row>
    <row r="4385" spans="1:22" x14ac:dyDescent="0.3">
      <c r="A4385" s="81"/>
      <c r="O4385" s="12"/>
      <c r="P4385" s="12"/>
      <c r="Q4385" s="12"/>
      <c r="R4385" s="12"/>
      <c r="S4385" s="12"/>
      <c r="U4385" s="3"/>
      <c r="V4385" s="3"/>
    </row>
    <row r="4386" spans="1:22" x14ac:dyDescent="0.3">
      <c r="A4386" s="81"/>
      <c r="O4386" s="12"/>
      <c r="P4386" s="12"/>
      <c r="Q4386" s="12"/>
      <c r="R4386" s="12"/>
      <c r="S4386" s="12"/>
      <c r="U4386" s="3"/>
      <c r="V4386" s="3"/>
    </row>
    <row r="4387" spans="1:22" x14ac:dyDescent="0.3">
      <c r="A4387" s="81"/>
      <c r="O4387" s="12"/>
      <c r="P4387" s="12"/>
      <c r="Q4387" s="12"/>
      <c r="R4387" s="12"/>
      <c r="S4387" s="12"/>
      <c r="U4387" s="3"/>
      <c r="V4387" s="3"/>
    </row>
    <row r="4388" spans="1:22" x14ac:dyDescent="0.3">
      <c r="A4388" s="81"/>
      <c r="O4388" s="12"/>
      <c r="P4388" s="12"/>
      <c r="Q4388" s="12"/>
      <c r="R4388" s="12"/>
      <c r="S4388" s="12"/>
      <c r="U4388" s="3"/>
      <c r="V4388" s="3"/>
    </row>
    <row r="4389" spans="1:22" x14ac:dyDescent="0.3">
      <c r="A4389" s="81"/>
      <c r="O4389" s="12"/>
      <c r="P4389" s="12"/>
      <c r="Q4389" s="12"/>
      <c r="R4389" s="12"/>
      <c r="S4389" s="12"/>
      <c r="U4389" s="3"/>
      <c r="V4389" s="3"/>
    </row>
    <row r="4390" spans="1:22" x14ac:dyDescent="0.3">
      <c r="A4390" s="81"/>
      <c r="O4390" s="12"/>
      <c r="P4390" s="12"/>
      <c r="Q4390" s="12"/>
      <c r="R4390" s="12"/>
      <c r="S4390" s="12"/>
      <c r="U4390" s="3"/>
      <c r="V4390" s="3"/>
    </row>
    <row r="4391" spans="1:22" x14ac:dyDescent="0.3">
      <c r="A4391" s="81"/>
      <c r="O4391" s="12"/>
      <c r="P4391" s="12"/>
      <c r="Q4391" s="12"/>
      <c r="R4391" s="12"/>
      <c r="S4391" s="12"/>
      <c r="U4391" s="3"/>
      <c r="V4391" s="3"/>
    </row>
    <row r="4392" spans="1:22" x14ac:dyDescent="0.3">
      <c r="A4392" s="81"/>
      <c r="O4392" s="12"/>
      <c r="P4392" s="12"/>
      <c r="Q4392" s="12"/>
      <c r="R4392" s="12"/>
      <c r="S4392" s="12"/>
      <c r="U4392" s="3"/>
      <c r="V4392" s="3"/>
    </row>
    <row r="4393" spans="1:22" x14ac:dyDescent="0.3">
      <c r="A4393" s="81"/>
      <c r="O4393" s="12"/>
      <c r="P4393" s="12"/>
      <c r="Q4393" s="12"/>
      <c r="R4393" s="12"/>
      <c r="S4393" s="12"/>
      <c r="U4393" s="3"/>
      <c r="V4393" s="3"/>
    </row>
    <row r="4394" spans="1:22" x14ac:dyDescent="0.3">
      <c r="A4394" s="81"/>
      <c r="O4394" s="12"/>
      <c r="P4394" s="12"/>
      <c r="Q4394" s="12"/>
      <c r="R4394" s="12"/>
      <c r="S4394" s="12"/>
      <c r="U4394" s="3"/>
      <c r="V4394" s="3"/>
    </row>
    <row r="4395" spans="1:22" x14ac:dyDescent="0.3">
      <c r="A4395" s="81"/>
      <c r="O4395" s="12"/>
      <c r="P4395" s="12"/>
      <c r="Q4395" s="12"/>
      <c r="R4395" s="12"/>
      <c r="S4395" s="12"/>
      <c r="U4395" s="3"/>
      <c r="V4395" s="3"/>
    </row>
    <row r="4396" spans="1:22" x14ac:dyDescent="0.3">
      <c r="A4396" s="81"/>
      <c r="O4396" s="12"/>
      <c r="P4396" s="12"/>
      <c r="Q4396" s="12"/>
      <c r="R4396" s="12"/>
      <c r="S4396" s="12"/>
      <c r="U4396" s="3"/>
      <c r="V4396" s="3"/>
    </row>
    <row r="4397" spans="1:22" x14ac:dyDescent="0.3">
      <c r="A4397" s="81"/>
      <c r="O4397" s="12"/>
      <c r="P4397" s="12"/>
      <c r="Q4397" s="12"/>
      <c r="R4397" s="12"/>
      <c r="S4397" s="12"/>
      <c r="U4397" s="3"/>
      <c r="V4397" s="3"/>
    </row>
    <row r="4398" spans="1:22" x14ac:dyDescent="0.3">
      <c r="A4398" s="81"/>
      <c r="O4398" s="12"/>
      <c r="P4398" s="12"/>
      <c r="Q4398" s="12"/>
      <c r="R4398" s="12"/>
      <c r="S4398" s="12"/>
      <c r="U4398" s="3"/>
      <c r="V4398" s="3"/>
    </row>
    <row r="4399" spans="1:22" x14ac:dyDescent="0.3">
      <c r="A4399" s="81"/>
      <c r="O4399" s="12"/>
      <c r="P4399" s="12"/>
      <c r="Q4399" s="12"/>
      <c r="R4399" s="12"/>
      <c r="S4399" s="12"/>
      <c r="U4399" s="3"/>
      <c r="V4399" s="3"/>
    </row>
    <row r="4400" spans="1:22" x14ac:dyDescent="0.3">
      <c r="A4400" s="81"/>
      <c r="O4400" s="12"/>
      <c r="P4400" s="12"/>
      <c r="Q4400" s="12"/>
      <c r="R4400" s="12"/>
      <c r="S4400" s="12"/>
      <c r="U4400" s="3"/>
      <c r="V4400" s="3"/>
    </row>
    <row r="4401" spans="1:22" x14ac:dyDescent="0.3">
      <c r="A4401" s="81"/>
      <c r="O4401" s="12"/>
      <c r="P4401" s="12"/>
      <c r="Q4401" s="12"/>
      <c r="R4401" s="12"/>
      <c r="S4401" s="12"/>
      <c r="U4401" s="3"/>
      <c r="V4401" s="3"/>
    </row>
    <row r="4402" spans="1:22" x14ac:dyDescent="0.3">
      <c r="A4402" s="81"/>
      <c r="O4402" s="12"/>
      <c r="P4402" s="12"/>
      <c r="Q4402" s="12"/>
      <c r="R4402" s="12"/>
      <c r="S4402" s="12"/>
      <c r="U4402" s="3"/>
      <c r="V4402" s="3"/>
    </row>
    <row r="4403" spans="1:22" x14ac:dyDescent="0.3">
      <c r="A4403" s="81"/>
      <c r="O4403" s="12"/>
      <c r="P4403" s="12"/>
      <c r="Q4403" s="12"/>
      <c r="R4403" s="12"/>
      <c r="S4403" s="12"/>
      <c r="U4403" s="3"/>
      <c r="V4403" s="3"/>
    </row>
    <row r="4404" spans="1:22" x14ac:dyDescent="0.3">
      <c r="A4404" s="81"/>
      <c r="O4404" s="12"/>
      <c r="P4404" s="12"/>
      <c r="Q4404" s="12"/>
      <c r="R4404" s="12"/>
      <c r="S4404" s="12"/>
      <c r="U4404" s="3"/>
      <c r="V4404" s="3"/>
    </row>
    <row r="4405" spans="1:22" x14ac:dyDescent="0.3">
      <c r="A4405" s="81"/>
      <c r="O4405" s="12"/>
      <c r="P4405" s="12"/>
      <c r="Q4405" s="12"/>
      <c r="R4405" s="12"/>
      <c r="S4405" s="12"/>
      <c r="U4405" s="3"/>
      <c r="V4405" s="3"/>
    </row>
    <row r="4406" spans="1:22" x14ac:dyDescent="0.3">
      <c r="A4406" s="81"/>
      <c r="O4406" s="12"/>
      <c r="P4406" s="12"/>
      <c r="Q4406" s="12"/>
      <c r="R4406" s="12"/>
      <c r="S4406" s="12"/>
      <c r="U4406" s="3"/>
      <c r="V4406" s="3"/>
    </row>
    <row r="4407" spans="1:22" x14ac:dyDescent="0.3">
      <c r="A4407" s="81"/>
      <c r="O4407" s="12"/>
      <c r="P4407" s="12"/>
      <c r="Q4407" s="12"/>
      <c r="R4407" s="12"/>
      <c r="S4407" s="12"/>
      <c r="U4407" s="3"/>
      <c r="V4407" s="3"/>
    </row>
    <row r="4408" spans="1:22" x14ac:dyDescent="0.3">
      <c r="A4408" s="81"/>
      <c r="O4408" s="12"/>
      <c r="P4408" s="12"/>
      <c r="Q4408" s="12"/>
      <c r="R4408" s="12"/>
      <c r="S4408" s="12"/>
      <c r="U4408" s="3"/>
      <c r="V4408" s="3"/>
    </row>
    <row r="4409" spans="1:22" x14ac:dyDescent="0.3">
      <c r="A4409" s="81"/>
      <c r="O4409" s="12"/>
      <c r="P4409" s="12"/>
      <c r="Q4409" s="12"/>
      <c r="R4409" s="12"/>
      <c r="S4409" s="12"/>
      <c r="U4409" s="3"/>
      <c r="V4409" s="3"/>
    </row>
    <row r="4410" spans="1:22" x14ac:dyDescent="0.3">
      <c r="A4410" s="81"/>
      <c r="O4410" s="12"/>
      <c r="P4410" s="12"/>
      <c r="Q4410" s="12"/>
      <c r="R4410" s="12"/>
      <c r="S4410" s="12"/>
      <c r="U4410" s="3"/>
      <c r="V4410" s="3"/>
    </row>
    <row r="4411" spans="1:22" x14ac:dyDescent="0.3">
      <c r="A4411" s="81"/>
      <c r="O4411" s="12"/>
      <c r="P4411" s="12"/>
      <c r="Q4411" s="12"/>
      <c r="R4411" s="12"/>
      <c r="S4411" s="12"/>
      <c r="U4411" s="3"/>
      <c r="V4411" s="3"/>
    </row>
    <row r="4412" spans="1:22" x14ac:dyDescent="0.3">
      <c r="A4412" s="81"/>
      <c r="O4412" s="12"/>
      <c r="P4412" s="12"/>
      <c r="Q4412" s="12"/>
      <c r="R4412" s="12"/>
      <c r="S4412" s="12"/>
      <c r="U4412" s="3"/>
      <c r="V4412" s="3"/>
    </row>
    <row r="4413" spans="1:22" x14ac:dyDescent="0.3">
      <c r="A4413" s="81"/>
      <c r="O4413" s="12"/>
      <c r="P4413" s="12"/>
      <c r="Q4413" s="12"/>
      <c r="R4413" s="12"/>
      <c r="S4413" s="12"/>
      <c r="U4413" s="3"/>
      <c r="V4413" s="3"/>
    </row>
    <row r="4414" spans="1:22" x14ac:dyDescent="0.3">
      <c r="A4414" s="81"/>
      <c r="O4414" s="12"/>
      <c r="P4414" s="12"/>
      <c r="Q4414" s="12"/>
      <c r="R4414" s="12"/>
      <c r="S4414" s="12"/>
      <c r="U4414" s="3"/>
      <c r="V4414" s="3"/>
    </row>
    <row r="4415" spans="1:22" x14ac:dyDescent="0.3">
      <c r="A4415" s="81"/>
      <c r="O4415" s="12"/>
      <c r="P4415" s="12"/>
      <c r="Q4415" s="12"/>
      <c r="R4415" s="12"/>
      <c r="S4415" s="12"/>
      <c r="U4415" s="3"/>
      <c r="V4415" s="3"/>
    </row>
    <row r="4416" spans="1:22" x14ac:dyDescent="0.3">
      <c r="A4416" s="81"/>
      <c r="O4416" s="12"/>
      <c r="P4416" s="12"/>
      <c r="Q4416" s="12"/>
      <c r="R4416" s="12"/>
      <c r="S4416" s="12"/>
      <c r="U4416" s="3"/>
      <c r="V4416" s="3"/>
    </row>
    <row r="4417" spans="1:22" x14ac:dyDescent="0.3">
      <c r="A4417" s="81"/>
      <c r="O4417" s="12"/>
      <c r="P4417" s="12"/>
      <c r="Q4417" s="12"/>
      <c r="R4417" s="12"/>
      <c r="S4417" s="12"/>
      <c r="U4417" s="3"/>
      <c r="V4417" s="3"/>
    </row>
    <row r="4418" spans="1:22" x14ac:dyDescent="0.3">
      <c r="A4418" s="81"/>
      <c r="O4418" s="12"/>
      <c r="P4418" s="12"/>
      <c r="Q4418" s="12"/>
      <c r="R4418" s="12"/>
      <c r="S4418" s="12"/>
      <c r="U4418" s="3"/>
      <c r="V4418" s="3"/>
    </row>
    <row r="4419" spans="1:22" x14ac:dyDescent="0.3">
      <c r="A4419" s="81"/>
      <c r="O4419" s="12"/>
      <c r="P4419" s="12"/>
      <c r="Q4419" s="12"/>
      <c r="R4419" s="12"/>
      <c r="S4419" s="12"/>
      <c r="U4419" s="3"/>
      <c r="V4419" s="3"/>
    </row>
    <row r="4420" spans="1:22" x14ac:dyDescent="0.3">
      <c r="A4420" s="81"/>
      <c r="O4420" s="12"/>
      <c r="P4420" s="12"/>
      <c r="Q4420" s="12"/>
      <c r="R4420" s="12"/>
      <c r="S4420" s="12"/>
      <c r="U4420" s="3"/>
      <c r="V4420" s="3"/>
    </row>
    <row r="4421" spans="1:22" x14ac:dyDescent="0.3">
      <c r="A4421" s="81"/>
      <c r="O4421" s="12"/>
      <c r="P4421" s="12"/>
      <c r="Q4421" s="12"/>
      <c r="R4421" s="12"/>
      <c r="S4421" s="12"/>
      <c r="U4421" s="3"/>
      <c r="V4421" s="3"/>
    </row>
    <row r="4422" spans="1:22" x14ac:dyDescent="0.3">
      <c r="A4422" s="81"/>
      <c r="O4422" s="12"/>
      <c r="P4422" s="12"/>
      <c r="Q4422" s="12"/>
      <c r="R4422" s="12"/>
      <c r="S4422" s="12"/>
      <c r="U4422" s="3"/>
      <c r="V4422" s="3"/>
    </row>
    <row r="4423" spans="1:22" x14ac:dyDescent="0.3">
      <c r="A4423" s="81"/>
      <c r="O4423" s="12"/>
      <c r="P4423" s="12"/>
      <c r="Q4423" s="12"/>
      <c r="R4423" s="12"/>
      <c r="S4423" s="12"/>
      <c r="U4423" s="3"/>
      <c r="V4423" s="3"/>
    </row>
    <row r="4424" spans="1:22" x14ac:dyDescent="0.3">
      <c r="A4424" s="81"/>
      <c r="O4424" s="12"/>
      <c r="P4424" s="12"/>
      <c r="Q4424" s="12"/>
      <c r="R4424" s="12"/>
      <c r="S4424" s="12"/>
      <c r="U4424" s="3"/>
      <c r="V4424" s="3"/>
    </row>
    <row r="4425" spans="1:22" x14ac:dyDescent="0.3">
      <c r="A4425" s="81"/>
      <c r="O4425" s="12"/>
      <c r="P4425" s="12"/>
      <c r="Q4425" s="12"/>
      <c r="R4425" s="12"/>
      <c r="S4425" s="12"/>
      <c r="U4425" s="3"/>
      <c r="V4425" s="3"/>
    </row>
    <row r="4426" spans="1:22" x14ac:dyDescent="0.3">
      <c r="A4426" s="81"/>
      <c r="O4426" s="12"/>
      <c r="P4426" s="12"/>
      <c r="Q4426" s="12"/>
      <c r="R4426" s="12"/>
      <c r="S4426" s="12"/>
      <c r="U4426" s="3"/>
      <c r="V4426" s="3"/>
    </row>
    <row r="4427" spans="1:22" x14ac:dyDescent="0.3">
      <c r="A4427" s="81"/>
      <c r="O4427" s="12"/>
      <c r="P4427" s="12"/>
      <c r="Q4427" s="12"/>
      <c r="R4427" s="12"/>
      <c r="S4427" s="12"/>
      <c r="U4427" s="3"/>
      <c r="V4427" s="3"/>
    </row>
    <row r="4428" spans="1:22" x14ac:dyDescent="0.3">
      <c r="A4428" s="81"/>
      <c r="O4428" s="12"/>
      <c r="P4428" s="12"/>
      <c r="Q4428" s="12"/>
      <c r="R4428" s="12"/>
      <c r="S4428" s="12"/>
      <c r="U4428" s="3"/>
      <c r="V4428" s="3"/>
    </row>
    <row r="4429" spans="1:22" x14ac:dyDescent="0.3">
      <c r="A4429" s="81"/>
      <c r="O4429" s="12"/>
      <c r="P4429" s="12"/>
      <c r="Q4429" s="12"/>
      <c r="R4429" s="12"/>
      <c r="S4429" s="12"/>
      <c r="U4429" s="3"/>
      <c r="V4429" s="3"/>
    </row>
    <row r="4430" spans="1:22" x14ac:dyDescent="0.3">
      <c r="A4430" s="81"/>
      <c r="O4430" s="12"/>
      <c r="P4430" s="12"/>
      <c r="Q4430" s="12"/>
      <c r="R4430" s="12"/>
      <c r="S4430" s="12"/>
      <c r="U4430" s="3"/>
      <c r="V4430" s="3"/>
    </row>
    <row r="4431" spans="1:22" x14ac:dyDescent="0.3">
      <c r="A4431" s="81"/>
      <c r="O4431" s="12"/>
      <c r="P4431" s="12"/>
      <c r="Q4431" s="12"/>
      <c r="R4431" s="12"/>
      <c r="S4431" s="12"/>
      <c r="U4431" s="3"/>
      <c r="V4431" s="3"/>
    </row>
    <row r="4432" spans="1:22" x14ac:dyDescent="0.3">
      <c r="A4432" s="81"/>
      <c r="O4432" s="12"/>
      <c r="P4432" s="12"/>
      <c r="Q4432" s="12"/>
      <c r="R4432" s="12"/>
      <c r="S4432" s="12"/>
      <c r="U4432" s="3"/>
      <c r="V4432" s="3"/>
    </row>
    <row r="4433" spans="1:22" x14ac:dyDescent="0.3">
      <c r="A4433" s="81"/>
      <c r="O4433" s="12"/>
      <c r="P4433" s="12"/>
      <c r="Q4433" s="12"/>
      <c r="R4433" s="12"/>
      <c r="S4433" s="12"/>
      <c r="U4433" s="3"/>
      <c r="V4433" s="3"/>
    </row>
    <row r="4434" spans="1:22" x14ac:dyDescent="0.3">
      <c r="A4434" s="81"/>
      <c r="O4434" s="12"/>
      <c r="P4434" s="12"/>
      <c r="Q4434" s="12"/>
      <c r="R4434" s="12"/>
      <c r="S4434" s="12"/>
      <c r="U4434" s="3"/>
      <c r="V4434" s="3"/>
    </row>
    <row r="4435" spans="1:22" x14ac:dyDescent="0.3">
      <c r="A4435" s="81"/>
      <c r="O4435" s="12"/>
      <c r="P4435" s="12"/>
      <c r="Q4435" s="12"/>
      <c r="R4435" s="12"/>
      <c r="S4435" s="12"/>
      <c r="U4435" s="3"/>
      <c r="V4435" s="3"/>
    </row>
    <row r="4436" spans="1:22" x14ac:dyDescent="0.3">
      <c r="A4436" s="81"/>
      <c r="O4436" s="12"/>
      <c r="P4436" s="12"/>
      <c r="Q4436" s="12"/>
      <c r="R4436" s="12"/>
      <c r="S4436" s="12"/>
      <c r="U4436" s="3"/>
      <c r="V4436" s="3"/>
    </row>
    <row r="4437" spans="1:22" x14ac:dyDescent="0.3">
      <c r="A4437" s="81"/>
      <c r="O4437" s="12"/>
      <c r="P4437" s="12"/>
      <c r="Q4437" s="12"/>
      <c r="R4437" s="12"/>
      <c r="S4437" s="12"/>
      <c r="U4437" s="3"/>
      <c r="V4437" s="3"/>
    </row>
    <row r="4438" spans="1:22" x14ac:dyDescent="0.3">
      <c r="A4438" s="81"/>
      <c r="O4438" s="12"/>
      <c r="P4438" s="12"/>
      <c r="Q4438" s="12"/>
      <c r="R4438" s="12"/>
      <c r="S4438" s="12"/>
      <c r="U4438" s="3"/>
      <c r="V4438" s="3"/>
    </row>
    <row r="4439" spans="1:22" x14ac:dyDescent="0.3">
      <c r="A4439" s="81"/>
      <c r="O4439" s="12"/>
      <c r="P4439" s="12"/>
      <c r="Q4439" s="12"/>
      <c r="R4439" s="12"/>
      <c r="S4439" s="12"/>
      <c r="U4439" s="3"/>
      <c r="V4439" s="3"/>
    </row>
    <row r="4440" spans="1:22" x14ac:dyDescent="0.3">
      <c r="A4440" s="81"/>
      <c r="O4440" s="12"/>
      <c r="P4440" s="12"/>
      <c r="Q4440" s="12"/>
      <c r="R4440" s="12"/>
      <c r="S4440" s="12"/>
      <c r="U4440" s="3"/>
      <c r="V4440" s="3"/>
    </row>
    <row r="4441" spans="1:22" x14ac:dyDescent="0.3">
      <c r="A4441" s="81"/>
      <c r="O4441" s="12"/>
      <c r="P4441" s="12"/>
      <c r="Q4441" s="12"/>
      <c r="R4441" s="12"/>
      <c r="S4441" s="12"/>
      <c r="U4441" s="3"/>
      <c r="V4441" s="3"/>
    </row>
    <row r="4442" spans="1:22" x14ac:dyDescent="0.3">
      <c r="A4442" s="81"/>
      <c r="O4442" s="12"/>
      <c r="P4442" s="12"/>
      <c r="Q4442" s="12"/>
      <c r="R4442" s="12"/>
      <c r="S4442" s="12"/>
      <c r="U4442" s="3"/>
      <c r="V4442" s="3"/>
    </row>
    <row r="4443" spans="1:22" x14ac:dyDescent="0.3">
      <c r="A4443" s="81"/>
      <c r="O4443" s="12"/>
      <c r="P4443" s="12"/>
      <c r="Q4443" s="12"/>
      <c r="R4443" s="12"/>
      <c r="S4443" s="12"/>
      <c r="U4443" s="3"/>
      <c r="V4443" s="3"/>
    </row>
    <row r="4444" spans="1:22" x14ac:dyDescent="0.3">
      <c r="A4444" s="81"/>
      <c r="O4444" s="12"/>
      <c r="P4444" s="12"/>
      <c r="Q4444" s="12"/>
      <c r="R4444" s="12"/>
      <c r="S4444" s="12"/>
      <c r="U4444" s="3"/>
      <c r="V4444" s="3"/>
    </row>
    <row r="4445" spans="1:22" x14ac:dyDescent="0.3">
      <c r="A4445" s="81"/>
      <c r="O4445" s="12"/>
      <c r="P4445" s="12"/>
      <c r="Q4445" s="12"/>
      <c r="R4445" s="12"/>
      <c r="S4445" s="12"/>
      <c r="U4445" s="3"/>
      <c r="V4445" s="3"/>
    </row>
    <row r="4446" spans="1:22" x14ac:dyDescent="0.3">
      <c r="A4446" s="81"/>
      <c r="O4446" s="12"/>
      <c r="P4446" s="12"/>
      <c r="Q4446" s="12"/>
      <c r="R4446" s="12"/>
      <c r="S4446" s="12"/>
      <c r="U4446" s="3"/>
      <c r="V4446" s="3"/>
    </row>
    <row r="4447" spans="1:22" x14ac:dyDescent="0.3">
      <c r="A4447" s="81"/>
      <c r="O4447" s="12"/>
      <c r="P4447" s="12"/>
      <c r="Q4447" s="12"/>
      <c r="R4447" s="12"/>
      <c r="S4447" s="12"/>
      <c r="U4447" s="3"/>
      <c r="V4447" s="3"/>
    </row>
    <row r="4448" spans="1:22" x14ac:dyDescent="0.3">
      <c r="A4448" s="81"/>
      <c r="O4448" s="12"/>
      <c r="P4448" s="12"/>
      <c r="Q4448" s="12"/>
      <c r="R4448" s="12"/>
      <c r="S4448" s="12"/>
      <c r="U4448" s="3"/>
      <c r="V4448" s="3"/>
    </row>
    <row r="4449" spans="1:22" x14ac:dyDescent="0.3">
      <c r="A4449" s="81"/>
      <c r="O4449" s="12"/>
      <c r="P4449" s="12"/>
      <c r="Q4449" s="12"/>
      <c r="R4449" s="12"/>
      <c r="S4449" s="12"/>
      <c r="U4449" s="3"/>
      <c r="V4449" s="3"/>
    </row>
    <row r="4450" spans="1:22" x14ac:dyDescent="0.3">
      <c r="A4450" s="81"/>
      <c r="O4450" s="12"/>
      <c r="P4450" s="12"/>
      <c r="Q4450" s="12"/>
      <c r="R4450" s="12"/>
      <c r="S4450" s="12"/>
      <c r="U4450" s="3"/>
      <c r="V4450" s="3"/>
    </row>
    <row r="4451" spans="1:22" x14ac:dyDescent="0.3">
      <c r="A4451" s="81"/>
      <c r="O4451" s="12"/>
      <c r="P4451" s="12"/>
      <c r="Q4451" s="12"/>
      <c r="R4451" s="12"/>
      <c r="S4451" s="12"/>
      <c r="U4451" s="3"/>
      <c r="V4451" s="3"/>
    </row>
    <row r="4452" spans="1:22" x14ac:dyDescent="0.3">
      <c r="A4452" s="81"/>
      <c r="O4452" s="12"/>
      <c r="P4452" s="12"/>
      <c r="Q4452" s="12"/>
      <c r="R4452" s="12"/>
      <c r="S4452" s="12"/>
      <c r="U4452" s="3"/>
      <c r="V4452" s="3"/>
    </row>
    <row r="4453" spans="1:22" x14ac:dyDescent="0.3">
      <c r="A4453" s="81"/>
      <c r="O4453" s="12"/>
      <c r="P4453" s="12"/>
      <c r="Q4453" s="12"/>
      <c r="R4453" s="12"/>
      <c r="S4453" s="12"/>
      <c r="U4453" s="3"/>
      <c r="V4453" s="3"/>
    </row>
    <row r="4454" spans="1:22" x14ac:dyDescent="0.3">
      <c r="A4454" s="81"/>
      <c r="O4454" s="12"/>
      <c r="P4454" s="12"/>
      <c r="Q4454" s="12"/>
      <c r="R4454" s="12"/>
      <c r="S4454" s="12"/>
      <c r="U4454" s="3"/>
      <c r="V4454" s="3"/>
    </row>
    <row r="4455" spans="1:22" x14ac:dyDescent="0.3">
      <c r="A4455" s="81"/>
      <c r="O4455" s="12"/>
      <c r="P4455" s="12"/>
      <c r="Q4455" s="12"/>
      <c r="R4455" s="12"/>
      <c r="S4455" s="12"/>
      <c r="U4455" s="3"/>
      <c r="V4455" s="3"/>
    </row>
    <row r="4456" spans="1:22" x14ac:dyDescent="0.3">
      <c r="A4456" s="81"/>
      <c r="O4456" s="12"/>
      <c r="P4456" s="12"/>
      <c r="Q4456" s="12"/>
      <c r="R4456" s="12"/>
      <c r="S4456" s="12"/>
      <c r="U4456" s="3"/>
      <c r="V4456" s="3"/>
    </row>
    <row r="4457" spans="1:22" x14ac:dyDescent="0.3">
      <c r="A4457" s="81"/>
      <c r="O4457" s="12"/>
      <c r="P4457" s="12"/>
      <c r="Q4457" s="12"/>
      <c r="R4457" s="12"/>
      <c r="S4457" s="12"/>
      <c r="U4457" s="3"/>
      <c r="V4457" s="3"/>
    </row>
    <row r="4458" spans="1:22" x14ac:dyDescent="0.3">
      <c r="A4458" s="81"/>
      <c r="O4458" s="12"/>
      <c r="P4458" s="12"/>
      <c r="Q4458" s="12"/>
      <c r="R4458" s="12"/>
      <c r="S4458" s="12"/>
      <c r="U4458" s="3"/>
      <c r="V4458" s="3"/>
    </row>
    <row r="4459" spans="1:22" x14ac:dyDescent="0.3">
      <c r="A4459" s="81"/>
      <c r="O4459" s="12"/>
      <c r="P4459" s="12"/>
      <c r="Q4459" s="12"/>
      <c r="R4459" s="12"/>
      <c r="S4459" s="12"/>
      <c r="U4459" s="3"/>
      <c r="V4459" s="3"/>
    </row>
    <row r="4460" spans="1:22" x14ac:dyDescent="0.3">
      <c r="A4460" s="81"/>
      <c r="O4460" s="12"/>
      <c r="P4460" s="12"/>
      <c r="Q4460" s="12"/>
      <c r="R4460" s="12"/>
      <c r="S4460" s="12"/>
      <c r="U4460" s="3"/>
      <c r="V4460" s="3"/>
    </row>
    <row r="4461" spans="1:22" x14ac:dyDescent="0.3">
      <c r="A4461" s="81"/>
      <c r="O4461" s="12"/>
      <c r="P4461" s="12"/>
      <c r="Q4461" s="12"/>
      <c r="R4461" s="12"/>
      <c r="S4461" s="12"/>
      <c r="U4461" s="3"/>
      <c r="V4461" s="3"/>
    </row>
    <row r="4462" spans="1:22" x14ac:dyDescent="0.3">
      <c r="A4462" s="81"/>
      <c r="O4462" s="12"/>
      <c r="P4462" s="12"/>
      <c r="Q4462" s="12"/>
      <c r="R4462" s="12"/>
      <c r="S4462" s="12"/>
      <c r="U4462" s="3"/>
      <c r="V4462" s="3"/>
    </row>
    <row r="4463" spans="1:22" x14ac:dyDescent="0.3">
      <c r="A4463" s="81"/>
      <c r="O4463" s="12"/>
      <c r="P4463" s="12"/>
      <c r="Q4463" s="12"/>
      <c r="R4463" s="12"/>
      <c r="S4463" s="12"/>
      <c r="U4463" s="3"/>
      <c r="V4463" s="3"/>
    </row>
    <row r="4464" spans="1:22" x14ac:dyDescent="0.3">
      <c r="A4464" s="81"/>
      <c r="O4464" s="12"/>
      <c r="P4464" s="12"/>
      <c r="Q4464" s="12"/>
      <c r="R4464" s="12"/>
      <c r="S4464" s="12"/>
      <c r="U4464" s="3"/>
      <c r="V4464" s="3"/>
    </row>
    <row r="4465" spans="1:22" x14ac:dyDescent="0.3">
      <c r="A4465" s="81"/>
      <c r="O4465" s="12"/>
      <c r="P4465" s="12"/>
      <c r="Q4465" s="12"/>
      <c r="R4465" s="12"/>
      <c r="S4465" s="12"/>
      <c r="U4465" s="3"/>
      <c r="V4465" s="3"/>
    </row>
    <row r="4466" spans="1:22" x14ac:dyDescent="0.3">
      <c r="A4466" s="81"/>
      <c r="O4466" s="12"/>
      <c r="P4466" s="12"/>
      <c r="Q4466" s="12"/>
      <c r="R4466" s="12"/>
      <c r="S4466" s="12"/>
      <c r="U4466" s="3"/>
      <c r="V4466" s="3"/>
    </row>
    <row r="4467" spans="1:22" x14ac:dyDescent="0.3">
      <c r="A4467" s="81"/>
      <c r="O4467" s="12"/>
      <c r="P4467" s="12"/>
      <c r="Q4467" s="12"/>
      <c r="R4467" s="12"/>
      <c r="S4467" s="12"/>
      <c r="U4467" s="3"/>
      <c r="V4467" s="3"/>
    </row>
    <row r="4468" spans="1:22" x14ac:dyDescent="0.3">
      <c r="A4468" s="81"/>
      <c r="O4468" s="12"/>
      <c r="P4468" s="12"/>
      <c r="Q4468" s="12"/>
      <c r="R4468" s="12"/>
      <c r="S4468" s="12"/>
      <c r="U4468" s="3"/>
      <c r="V4468" s="3"/>
    </row>
    <row r="4469" spans="1:22" x14ac:dyDescent="0.3">
      <c r="A4469" s="81"/>
      <c r="O4469" s="12"/>
      <c r="P4469" s="12"/>
      <c r="Q4469" s="12"/>
      <c r="R4469" s="12"/>
      <c r="S4469" s="12"/>
      <c r="U4469" s="3"/>
      <c r="V4469" s="3"/>
    </row>
    <row r="4470" spans="1:22" x14ac:dyDescent="0.3">
      <c r="A4470" s="81"/>
      <c r="O4470" s="12"/>
      <c r="P4470" s="12"/>
      <c r="Q4470" s="12"/>
      <c r="R4470" s="12"/>
      <c r="S4470" s="12"/>
      <c r="U4470" s="3"/>
      <c r="V4470" s="3"/>
    </row>
    <row r="4471" spans="1:22" x14ac:dyDescent="0.3">
      <c r="A4471" s="81"/>
      <c r="O4471" s="12"/>
      <c r="P4471" s="12"/>
      <c r="Q4471" s="12"/>
      <c r="R4471" s="12"/>
      <c r="S4471" s="12"/>
      <c r="U4471" s="3"/>
      <c r="V4471" s="3"/>
    </row>
    <row r="4472" spans="1:22" x14ac:dyDescent="0.3">
      <c r="A4472" s="81"/>
      <c r="O4472" s="12"/>
      <c r="P4472" s="12"/>
      <c r="Q4472" s="12"/>
      <c r="R4472" s="12"/>
      <c r="S4472" s="12"/>
      <c r="U4472" s="3"/>
      <c r="V4472" s="3"/>
    </row>
    <row r="4473" spans="1:22" x14ac:dyDescent="0.3">
      <c r="A4473" s="81"/>
      <c r="O4473" s="12"/>
      <c r="P4473" s="12"/>
      <c r="Q4473" s="12"/>
      <c r="R4473" s="12"/>
      <c r="S4473" s="12"/>
      <c r="U4473" s="3"/>
      <c r="V4473" s="3"/>
    </row>
    <row r="4474" spans="1:22" x14ac:dyDescent="0.3">
      <c r="A4474" s="81"/>
      <c r="O4474" s="12"/>
      <c r="P4474" s="12"/>
      <c r="Q4474" s="12"/>
      <c r="R4474" s="12"/>
      <c r="S4474" s="12"/>
      <c r="U4474" s="3"/>
      <c r="V4474" s="3"/>
    </row>
    <row r="4475" spans="1:22" x14ac:dyDescent="0.3">
      <c r="A4475" s="81"/>
      <c r="O4475" s="12"/>
      <c r="P4475" s="12"/>
      <c r="Q4475" s="12"/>
      <c r="R4475" s="12"/>
      <c r="S4475" s="12"/>
      <c r="U4475" s="3"/>
      <c r="V4475" s="3"/>
    </row>
    <row r="4476" spans="1:22" x14ac:dyDescent="0.3">
      <c r="A4476" s="81"/>
      <c r="O4476" s="12"/>
      <c r="P4476" s="12"/>
      <c r="Q4476" s="12"/>
      <c r="R4476" s="12"/>
      <c r="S4476" s="12"/>
      <c r="U4476" s="3"/>
      <c r="V4476" s="3"/>
    </row>
    <row r="4477" spans="1:22" x14ac:dyDescent="0.3">
      <c r="A4477" s="81"/>
      <c r="O4477" s="12"/>
      <c r="P4477" s="12"/>
      <c r="Q4477" s="12"/>
      <c r="R4477" s="12"/>
      <c r="S4477" s="12"/>
      <c r="U4477" s="3"/>
      <c r="V4477" s="3"/>
    </row>
    <row r="4478" spans="1:22" x14ac:dyDescent="0.3">
      <c r="A4478" s="81"/>
      <c r="O4478" s="12"/>
      <c r="P4478" s="12"/>
      <c r="Q4478" s="12"/>
      <c r="R4478" s="12"/>
      <c r="S4478" s="12"/>
      <c r="U4478" s="3"/>
      <c r="V4478" s="3"/>
    </row>
    <row r="4479" spans="1:22" x14ac:dyDescent="0.3">
      <c r="A4479" s="81"/>
      <c r="O4479" s="12"/>
      <c r="P4479" s="12"/>
      <c r="Q4479" s="12"/>
      <c r="R4479" s="12"/>
      <c r="S4479" s="12"/>
      <c r="U4479" s="3"/>
      <c r="V4479" s="3"/>
    </row>
    <row r="4480" spans="1:22" x14ac:dyDescent="0.3">
      <c r="A4480" s="81"/>
      <c r="O4480" s="12"/>
      <c r="P4480" s="12"/>
      <c r="Q4480" s="12"/>
      <c r="R4480" s="12"/>
      <c r="S4480" s="12"/>
      <c r="U4480" s="3"/>
      <c r="V4480" s="3"/>
    </row>
    <row r="4481" spans="1:22" x14ac:dyDescent="0.3">
      <c r="A4481" s="81"/>
      <c r="O4481" s="12"/>
      <c r="P4481" s="12"/>
      <c r="Q4481" s="12"/>
      <c r="R4481" s="12"/>
      <c r="S4481" s="12"/>
      <c r="U4481" s="3"/>
      <c r="V4481" s="3"/>
    </row>
    <row r="4482" spans="1:22" x14ac:dyDescent="0.3">
      <c r="A4482" s="81"/>
      <c r="O4482" s="12"/>
      <c r="P4482" s="12"/>
      <c r="Q4482" s="12"/>
      <c r="R4482" s="12"/>
      <c r="S4482" s="12"/>
      <c r="U4482" s="3"/>
      <c r="V4482" s="3"/>
    </row>
    <row r="4483" spans="1:22" x14ac:dyDescent="0.3">
      <c r="A4483" s="81"/>
      <c r="O4483" s="12"/>
      <c r="P4483" s="12"/>
      <c r="Q4483" s="12"/>
      <c r="R4483" s="12"/>
      <c r="S4483" s="12"/>
      <c r="U4483" s="3"/>
      <c r="V4483" s="3"/>
    </row>
    <row r="4484" spans="1:22" x14ac:dyDescent="0.3">
      <c r="A4484" s="81"/>
      <c r="O4484" s="12"/>
      <c r="P4484" s="12"/>
      <c r="Q4484" s="12"/>
      <c r="R4484" s="12"/>
      <c r="S4484" s="12"/>
      <c r="U4484" s="3"/>
      <c r="V4484" s="3"/>
    </row>
    <row r="4485" spans="1:22" x14ac:dyDescent="0.3">
      <c r="A4485" s="81"/>
      <c r="O4485" s="12"/>
      <c r="P4485" s="12"/>
      <c r="Q4485" s="12"/>
      <c r="R4485" s="12"/>
      <c r="S4485" s="12"/>
      <c r="U4485" s="3"/>
      <c r="V4485" s="3"/>
    </row>
    <row r="4486" spans="1:22" x14ac:dyDescent="0.3">
      <c r="A4486" s="81"/>
      <c r="O4486" s="12"/>
      <c r="P4486" s="12"/>
      <c r="Q4486" s="12"/>
      <c r="R4486" s="12"/>
      <c r="S4486" s="12"/>
      <c r="U4486" s="3"/>
      <c r="V4486" s="3"/>
    </row>
    <row r="4487" spans="1:22" x14ac:dyDescent="0.3">
      <c r="A4487" s="81"/>
      <c r="O4487" s="12"/>
      <c r="P4487" s="12"/>
      <c r="Q4487" s="12"/>
      <c r="R4487" s="12"/>
      <c r="S4487" s="12"/>
      <c r="U4487" s="3"/>
      <c r="V4487" s="3"/>
    </row>
    <row r="4488" spans="1:22" x14ac:dyDescent="0.3">
      <c r="A4488" s="81"/>
      <c r="O4488" s="12"/>
      <c r="P4488" s="12"/>
      <c r="Q4488" s="12"/>
      <c r="R4488" s="12"/>
      <c r="S4488" s="12"/>
      <c r="U4488" s="3"/>
      <c r="V4488" s="3"/>
    </row>
    <row r="4489" spans="1:22" x14ac:dyDescent="0.3">
      <c r="A4489" s="81"/>
      <c r="O4489" s="12"/>
      <c r="P4489" s="12"/>
      <c r="Q4489" s="12"/>
      <c r="R4489" s="12"/>
      <c r="S4489" s="12"/>
      <c r="U4489" s="3"/>
      <c r="V4489" s="3"/>
    </row>
    <row r="4490" spans="1:22" x14ac:dyDescent="0.3">
      <c r="A4490" s="81"/>
      <c r="O4490" s="12"/>
      <c r="P4490" s="12"/>
      <c r="Q4490" s="12"/>
      <c r="R4490" s="12"/>
      <c r="S4490" s="12"/>
      <c r="U4490" s="3"/>
      <c r="V4490" s="3"/>
    </row>
    <row r="4491" spans="1:22" x14ac:dyDescent="0.3">
      <c r="A4491" s="81"/>
      <c r="O4491" s="12"/>
      <c r="P4491" s="12"/>
      <c r="Q4491" s="12"/>
      <c r="R4491" s="12"/>
      <c r="S4491" s="12"/>
      <c r="U4491" s="3"/>
      <c r="V4491" s="3"/>
    </row>
    <row r="4492" spans="1:22" x14ac:dyDescent="0.3">
      <c r="A4492" s="81"/>
      <c r="O4492" s="12"/>
      <c r="P4492" s="12"/>
      <c r="Q4492" s="12"/>
      <c r="R4492" s="12"/>
      <c r="S4492" s="12"/>
      <c r="U4492" s="3"/>
      <c r="V4492" s="3"/>
    </row>
    <row r="4493" spans="1:22" x14ac:dyDescent="0.3">
      <c r="A4493" s="81"/>
      <c r="O4493" s="12"/>
      <c r="P4493" s="12"/>
      <c r="Q4493" s="12"/>
      <c r="R4493" s="12"/>
      <c r="S4493" s="12"/>
      <c r="U4493" s="3"/>
      <c r="V4493" s="3"/>
    </row>
    <row r="4494" spans="1:22" x14ac:dyDescent="0.3">
      <c r="A4494" s="81"/>
      <c r="O4494" s="12"/>
      <c r="P4494" s="12"/>
      <c r="Q4494" s="12"/>
      <c r="R4494" s="12"/>
      <c r="S4494" s="12"/>
      <c r="U4494" s="3"/>
      <c r="V4494" s="3"/>
    </row>
    <row r="4495" spans="1:22" x14ac:dyDescent="0.3">
      <c r="A4495" s="81"/>
      <c r="O4495" s="12"/>
      <c r="P4495" s="12"/>
      <c r="Q4495" s="12"/>
      <c r="R4495" s="12"/>
      <c r="S4495" s="12"/>
      <c r="U4495" s="3"/>
      <c r="V4495" s="3"/>
    </row>
    <row r="4496" spans="1:22" x14ac:dyDescent="0.3">
      <c r="A4496" s="81"/>
      <c r="O4496" s="12"/>
      <c r="P4496" s="12"/>
      <c r="Q4496" s="12"/>
      <c r="R4496" s="12"/>
      <c r="S4496" s="12"/>
      <c r="U4496" s="3"/>
      <c r="V4496" s="3"/>
    </row>
    <row r="4497" spans="1:22" x14ac:dyDescent="0.3">
      <c r="A4497" s="81"/>
      <c r="O4497" s="12"/>
      <c r="P4497" s="12"/>
      <c r="Q4497" s="12"/>
      <c r="R4497" s="12"/>
      <c r="S4497" s="12"/>
      <c r="U4497" s="3"/>
      <c r="V4497" s="3"/>
    </row>
    <row r="4498" spans="1:22" x14ac:dyDescent="0.3">
      <c r="A4498" s="81"/>
      <c r="O4498" s="12"/>
      <c r="P4498" s="12"/>
      <c r="Q4498" s="12"/>
      <c r="R4498" s="12"/>
      <c r="S4498" s="12"/>
      <c r="U4498" s="3"/>
      <c r="V4498" s="3"/>
    </row>
    <row r="4499" spans="1:22" x14ac:dyDescent="0.3">
      <c r="A4499" s="81"/>
      <c r="O4499" s="12"/>
      <c r="P4499" s="12"/>
      <c r="Q4499" s="12"/>
      <c r="R4499" s="12"/>
      <c r="S4499" s="12"/>
      <c r="U4499" s="3"/>
      <c r="V4499" s="3"/>
    </row>
    <row r="4500" spans="1:22" x14ac:dyDescent="0.3">
      <c r="A4500" s="81"/>
      <c r="O4500" s="12"/>
      <c r="P4500" s="12"/>
      <c r="Q4500" s="12"/>
      <c r="R4500" s="12"/>
      <c r="S4500" s="12"/>
      <c r="U4500" s="3"/>
      <c r="V4500" s="3"/>
    </row>
    <row r="4501" spans="1:22" x14ac:dyDescent="0.3">
      <c r="A4501" s="81"/>
      <c r="O4501" s="12"/>
      <c r="P4501" s="12"/>
      <c r="Q4501" s="12"/>
      <c r="R4501" s="12"/>
      <c r="S4501" s="12"/>
      <c r="U4501" s="3"/>
      <c r="V4501" s="3"/>
    </row>
    <row r="4502" spans="1:22" x14ac:dyDescent="0.3">
      <c r="A4502" s="81"/>
      <c r="O4502" s="12"/>
      <c r="P4502" s="12"/>
      <c r="Q4502" s="12"/>
      <c r="R4502" s="12"/>
      <c r="S4502" s="12"/>
      <c r="U4502" s="3"/>
      <c r="V4502" s="3"/>
    </row>
    <row r="4503" spans="1:22" x14ac:dyDescent="0.3">
      <c r="A4503" s="81"/>
      <c r="O4503" s="12"/>
      <c r="P4503" s="12"/>
      <c r="Q4503" s="12"/>
      <c r="R4503" s="12"/>
      <c r="S4503" s="12"/>
      <c r="U4503" s="3"/>
      <c r="V4503" s="3"/>
    </row>
    <row r="4504" spans="1:22" x14ac:dyDescent="0.3">
      <c r="A4504" s="81"/>
      <c r="O4504" s="12"/>
      <c r="P4504" s="12"/>
      <c r="Q4504" s="12"/>
      <c r="R4504" s="12"/>
      <c r="S4504" s="12"/>
      <c r="U4504" s="3"/>
      <c r="V4504" s="3"/>
    </row>
    <row r="4505" spans="1:22" x14ac:dyDescent="0.3">
      <c r="A4505" s="81"/>
      <c r="O4505" s="12"/>
      <c r="P4505" s="12"/>
      <c r="Q4505" s="12"/>
      <c r="R4505" s="12"/>
      <c r="S4505" s="12"/>
      <c r="U4505" s="3"/>
      <c r="V4505" s="3"/>
    </row>
    <row r="4506" spans="1:22" x14ac:dyDescent="0.3">
      <c r="A4506" s="81"/>
      <c r="O4506" s="12"/>
      <c r="P4506" s="12"/>
      <c r="Q4506" s="12"/>
      <c r="R4506" s="12"/>
      <c r="S4506" s="12"/>
      <c r="U4506" s="3"/>
      <c r="V4506" s="3"/>
    </row>
    <row r="4507" spans="1:22" x14ac:dyDescent="0.3">
      <c r="A4507" s="81"/>
      <c r="O4507" s="12"/>
      <c r="P4507" s="12"/>
      <c r="Q4507" s="12"/>
      <c r="R4507" s="12"/>
      <c r="S4507" s="12"/>
      <c r="U4507" s="3"/>
      <c r="V4507" s="3"/>
    </row>
    <row r="4508" spans="1:22" x14ac:dyDescent="0.3">
      <c r="A4508" s="81"/>
      <c r="O4508" s="12"/>
      <c r="P4508" s="12"/>
      <c r="Q4508" s="12"/>
      <c r="R4508" s="12"/>
      <c r="S4508" s="12"/>
      <c r="U4508" s="3"/>
      <c r="V4508" s="3"/>
    </row>
    <row r="4509" spans="1:22" x14ac:dyDescent="0.3">
      <c r="A4509" s="81"/>
      <c r="O4509" s="12"/>
      <c r="P4509" s="12"/>
      <c r="Q4509" s="12"/>
      <c r="R4509" s="12"/>
      <c r="S4509" s="12"/>
      <c r="U4509" s="3"/>
      <c r="V4509" s="3"/>
    </row>
    <row r="4510" spans="1:22" x14ac:dyDescent="0.3">
      <c r="A4510" s="81"/>
      <c r="O4510" s="12"/>
      <c r="P4510" s="12"/>
      <c r="Q4510" s="12"/>
      <c r="R4510" s="12"/>
      <c r="S4510" s="12"/>
      <c r="U4510" s="3"/>
      <c r="V4510" s="3"/>
    </row>
    <row r="4511" spans="1:22" x14ac:dyDescent="0.3">
      <c r="A4511" s="81"/>
      <c r="O4511" s="12"/>
      <c r="P4511" s="12"/>
      <c r="Q4511" s="12"/>
      <c r="R4511" s="12"/>
      <c r="S4511" s="12"/>
      <c r="U4511" s="3"/>
      <c r="V4511" s="3"/>
    </row>
    <row r="4512" spans="1:22" x14ac:dyDescent="0.3">
      <c r="A4512" s="81"/>
      <c r="O4512" s="12"/>
      <c r="P4512" s="12"/>
      <c r="Q4512" s="12"/>
      <c r="R4512" s="12"/>
      <c r="S4512" s="12"/>
      <c r="U4512" s="3"/>
      <c r="V4512" s="3"/>
    </row>
    <row r="4513" spans="1:22" x14ac:dyDescent="0.3">
      <c r="A4513" s="81"/>
      <c r="O4513" s="12"/>
      <c r="P4513" s="12"/>
      <c r="Q4513" s="12"/>
      <c r="R4513" s="12"/>
      <c r="S4513" s="12"/>
      <c r="U4513" s="3"/>
      <c r="V4513" s="3"/>
    </row>
    <row r="4514" spans="1:22" x14ac:dyDescent="0.3">
      <c r="A4514" s="81"/>
      <c r="O4514" s="12"/>
      <c r="P4514" s="12"/>
      <c r="Q4514" s="12"/>
      <c r="R4514" s="12"/>
      <c r="S4514" s="12"/>
      <c r="U4514" s="3"/>
      <c r="V4514" s="3"/>
    </row>
    <row r="4515" spans="1:22" x14ac:dyDescent="0.3">
      <c r="A4515" s="81"/>
      <c r="O4515" s="12"/>
      <c r="P4515" s="12"/>
      <c r="Q4515" s="12"/>
      <c r="R4515" s="12"/>
      <c r="S4515" s="12"/>
      <c r="U4515" s="3"/>
      <c r="V4515" s="3"/>
    </row>
    <row r="4516" spans="1:22" x14ac:dyDescent="0.3">
      <c r="A4516" s="81"/>
      <c r="O4516" s="12"/>
      <c r="P4516" s="12"/>
      <c r="Q4516" s="12"/>
      <c r="R4516" s="12"/>
      <c r="S4516" s="12"/>
      <c r="U4516" s="3"/>
      <c r="V4516" s="3"/>
    </row>
    <row r="4517" spans="1:22" x14ac:dyDescent="0.3">
      <c r="A4517" s="81"/>
      <c r="O4517" s="12"/>
      <c r="P4517" s="12"/>
      <c r="Q4517" s="12"/>
      <c r="R4517" s="12"/>
      <c r="S4517" s="12"/>
      <c r="U4517" s="3"/>
      <c r="V4517" s="3"/>
    </row>
    <row r="4518" spans="1:22" x14ac:dyDescent="0.3">
      <c r="A4518" s="81"/>
      <c r="O4518" s="12"/>
      <c r="P4518" s="12"/>
      <c r="Q4518" s="12"/>
      <c r="R4518" s="12"/>
      <c r="S4518" s="12"/>
      <c r="U4518" s="3"/>
      <c r="V4518" s="3"/>
    </row>
    <row r="4519" spans="1:22" x14ac:dyDescent="0.3">
      <c r="A4519" s="81"/>
      <c r="O4519" s="12"/>
      <c r="P4519" s="12"/>
      <c r="Q4519" s="12"/>
      <c r="R4519" s="12"/>
      <c r="S4519" s="12"/>
      <c r="U4519" s="3"/>
      <c r="V4519" s="3"/>
    </row>
    <row r="4520" spans="1:22" x14ac:dyDescent="0.3">
      <c r="A4520" s="81"/>
      <c r="O4520" s="12"/>
      <c r="P4520" s="12"/>
      <c r="Q4520" s="12"/>
      <c r="R4520" s="12"/>
      <c r="S4520" s="12"/>
      <c r="U4520" s="3"/>
      <c r="V4520" s="3"/>
    </row>
    <row r="4521" spans="1:22" x14ac:dyDescent="0.3">
      <c r="A4521" s="81"/>
      <c r="O4521" s="12"/>
      <c r="P4521" s="12"/>
      <c r="Q4521" s="12"/>
      <c r="R4521" s="12"/>
      <c r="S4521" s="12"/>
      <c r="U4521" s="3"/>
      <c r="V4521" s="3"/>
    </row>
    <row r="4522" spans="1:22" x14ac:dyDescent="0.3">
      <c r="A4522" s="81"/>
      <c r="O4522" s="12"/>
      <c r="P4522" s="12"/>
      <c r="Q4522" s="12"/>
      <c r="R4522" s="12"/>
      <c r="S4522" s="12"/>
      <c r="U4522" s="3"/>
      <c r="V4522" s="3"/>
    </row>
    <row r="4523" spans="1:22" x14ac:dyDescent="0.3">
      <c r="A4523" s="81"/>
      <c r="O4523" s="12"/>
      <c r="P4523" s="12"/>
      <c r="Q4523" s="12"/>
      <c r="R4523" s="12"/>
      <c r="S4523" s="12"/>
      <c r="U4523" s="3"/>
      <c r="V4523" s="3"/>
    </row>
    <row r="4524" spans="1:22" x14ac:dyDescent="0.3">
      <c r="A4524" s="81"/>
      <c r="O4524" s="12"/>
      <c r="P4524" s="12"/>
      <c r="Q4524" s="12"/>
      <c r="R4524" s="12"/>
      <c r="S4524" s="12"/>
      <c r="U4524" s="3"/>
      <c r="V4524" s="3"/>
    </row>
    <row r="4525" spans="1:22" x14ac:dyDescent="0.3">
      <c r="A4525" s="81"/>
      <c r="O4525" s="12"/>
      <c r="P4525" s="12"/>
      <c r="Q4525" s="12"/>
      <c r="R4525" s="12"/>
      <c r="S4525" s="12"/>
      <c r="U4525" s="3"/>
      <c r="V4525" s="3"/>
    </row>
    <row r="4526" spans="1:22" x14ac:dyDescent="0.3">
      <c r="A4526" s="81"/>
      <c r="O4526" s="12"/>
      <c r="P4526" s="12"/>
      <c r="Q4526" s="12"/>
      <c r="R4526" s="12"/>
      <c r="S4526" s="12"/>
      <c r="U4526" s="3"/>
      <c r="V4526" s="3"/>
    </row>
    <row r="4527" spans="1:22" x14ac:dyDescent="0.3">
      <c r="A4527" s="81"/>
      <c r="O4527" s="12"/>
      <c r="P4527" s="12"/>
      <c r="Q4527" s="12"/>
      <c r="R4527" s="12"/>
      <c r="S4527" s="12"/>
      <c r="U4527" s="3"/>
      <c r="V4527" s="3"/>
    </row>
    <row r="4528" spans="1:22" x14ac:dyDescent="0.3">
      <c r="A4528" s="81"/>
      <c r="O4528" s="12"/>
      <c r="P4528" s="12"/>
      <c r="Q4528" s="12"/>
      <c r="R4528" s="12"/>
      <c r="S4528" s="12"/>
      <c r="U4528" s="3"/>
      <c r="V4528" s="3"/>
    </row>
    <row r="4529" spans="1:22" x14ac:dyDescent="0.3">
      <c r="A4529" s="81"/>
      <c r="O4529" s="12"/>
      <c r="P4529" s="12"/>
      <c r="Q4529" s="12"/>
      <c r="R4529" s="12"/>
      <c r="S4529" s="12"/>
      <c r="U4529" s="3"/>
      <c r="V4529" s="3"/>
    </row>
    <row r="4530" spans="1:22" x14ac:dyDescent="0.3">
      <c r="A4530" s="81"/>
      <c r="O4530" s="12"/>
      <c r="P4530" s="12"/>
      <c r="Q4530" s="12"/>
      <c r="R4530" s="12"/>
      <c r="S4530" s="12"/>
      <c r="U4530" s="3"/>
      <c r="V4530" s="3"/>
    </row>
    <row r="4531" spans="1:22" x14ac:dyDescent="0.3">
      <c r="A4531" s="81"/>
      <c r="O4531" s="12"/>
      <c r="P4531" s="12"/>
      <c r="Q4531" s="12"/>
      <c r="R4531" s="12"/>
      <c r="S4531" s="12"/>
      <c r="U4531" s="3"/>
      <c r="V4531" s="3"/>
    </row>
    <row r="4532" spans="1:22" x14ac:dyDescent="0.3">
      <c r="A4532" s="81"/>
      <c r="O4532" s="12"/>
      <c r="P4532" s="12"/>
      <c r="Q4532" s="12"/>
      <c r="R4532" s="12"/>
      <c r="S4532" s="12"/>
      <c r="U4532" s="3"/>
      <c r="V4532" s="3"/>
    </row>
    <row r="4533" spans="1:22" x14ac:dyDescent="0.3">
      <c r="A4533" s="81"/>
      <c r="O4533" s="12"/>
      <c r="P4533" s="12"/>
      <c r="Q4533" s="12"/>
      <c r="R4533" s="12"/>
      <c r="S4533" s="12"/>
      <c r="U4533" s="3"/>
      <c r="V4533" s="3"/>
    </row>
    <row r="4534" spans="1:22" x14ac:dyDescent="0.3">
      <c r="A4534" s="81"/>
      <c r="O4534" s="12"/>
      <c r="P4534" s="12"/>
      <c r="Q4534" s="12"/>
      <c r="R4534" s="12"/>
      <c r="S4534" s="12"/>
      <c r="U4534" s="3"/>
      <c r="V4534" s="3"/>
    </row>
    <row r="4535" spans="1:22" x14ac:dyDescent="0.3">
      <c r="A4535" s="81"/>
      <c r="O4535" s="12"/>
      <c r="P4535" s="12"/>
      <c r="Q4535" s="12"/>
      <c r="R4535" s="12"/>
      <c r="S4535" s="12"/>
      <c r="U4535" s="3"/>
      <c r="V4535" s="3"/>
    </row>
    <row r="4536" spans="1:22" x14ac:dyDescent="0.3">
      <c r="A4536" s="81"/>
      <c r="O4536" s="12"/>
      <c r="P4536" s="12"/>
      <c r="Q4536" s="12"/>
      <c r="R4536" s="12"/>
      <c r="S4536" s="12"/>
      <c r="U4536" s="3"/>
      <c r="V4536" s="3"/>
    </row>
    <row r="4537" spans="1:22" x14ac:dyDescent="0.3">
      <c r="A4537" s="81"/>
      <c r="O4537" s="12"/>
      <c r="P4537" s="12"/>
      <c r="Q4537" s="12"/>
      <c r="R4537" s="12"/>
      <c r="S4537" s="12"/>
      <c r="U4537" s="3"/>
      <c r="V4537" s="3"/>
    </row>
    <row r="4538" spans="1:22" x14ac:dyDescent="0.3">
      <c r="A4538" s="81"/>
      <c r="O4538" s="12"/>
      <c r="P4538" s="12"/>
      <c r="Q4538" s="12"/>
      <c r="R4538" s="12"/>
      <c r="S4538" s="12"/>
      <c r="U4538" s="3"/>
      <c r="V4538" s="3"/>
    </row>
    <row r="4539" spans="1:22" x14ac:dyDescent="0.3">
      <c r="A4539" s="81"/>
      <c r="O4539" s="12"/>
      <c r="P4539" s="12"/>
      <c r="Q4539" s="12"/>
      <c r="R4539" s="12"/>
      <c r="S4539" s="12"/>
      <c r="U4539" s="3"/>
      <c r="V4539" s="3"/>
    </row>
    <row r="4540" spans="1:22" x14ac:dyDescent="0.3">
      <c r="A4540" s="81"/>
      <c r="O4540" s="12"/>
      <c r="P4540" s="12"/>
      <c r="Q4540" s="12"/>
      <c r="R4540" s="12"/>
      <c r="S4540" s="12"/>
      <c r="U4540" s="3"/>
      <c r="V4540" s="3"/>
    </row>
    <row r="4541" spans="1:22" x14ac:dyDescent="0.3">
      <c r="A4541" s="81"/>
      <c r="O4541" s="12"/>
      <c r="P4541" s="12"/>
      <c r="Q4541" s="12"/>
      <c r="R4541" s="12"/>
      <c r="S4541" s="12"/>
      <c r="U4541" s="3"/>
      <c r="V4541" s="3"/>
    </row>
    <row r="4542" spans="1:22" x14ac:dyDescent="0.3">
      <c r="A4542" s="81"/>
      <c r="O4542" s="12"/>
      <c r="P4542" s="12"/>
      <c r="Q4542" s="12"/>
      <c r="R4542" s="12"/>
      <c r="S4542" s="12"/>
      <c r="U4542" s="3"/>
      <c r="V4542" s="3"/>
    </row>
    <row r="4543" spans="1:22" x14ac:dyDescent="0.3">
      <c r="A4543" s="81"/>
      <c r="O4543" s="12"/>
      <c r="P4543" s="12"/>
      <c r="Q4543" s="12"/>
      <c r="R4543" s="12"/>
      <c r="S4543" s="12"/>
      <c r="U4543" s="3"/>
      <c r="V4543" s="3"/>
    </row>
    <row r="4544" spans="1:22" x14ac:dyDescent="0.3">
      <c r="A4544" s="81"/>
      <c r="O4544" s="12"/>
      <c r="P4544" s="12"/>
      <c r="Q4544" s="12"/>
      <c r="R4544" s="12"/>
      <c r="S4544" s="12"/>
      <c r="U4544" s="3"/>
      <c r="V4544" s="3"/>
    </row>
    <row r="4545" spans="1:22" x14ac:dyDescent="0.3">
      <c r="A4545" s="81"/>
      <c r="O4545" s="12"/>
      <c r="P4545" s="12"/>
      <c r="Q4545" s="12"/>
      <c r="R4545" s="12"/>
      <c r="S4545" s="12"/>
      <c r="U4545" s="3"/>
      <c r="V4545" s="3"/>
    </row>
    <row r="4546" spans="1:22" x14ac:dyDescent="0.3">
      <c r="A4546" s="81"/>
      <c r="O4546" s="12"/>
      <c r="P4546" s="12"/>
      <c r="Q4546" s="12"/>
      <c r="R4546" s="12"/>
      <c r="S4546" s="12"/>
      <c r="U4546" s="3"/>
      <c r="V4546" s="3"/>
    </row>
    <row r="4547" spans="1:22" x14ac:dyDescent="0.3">
      <c r="A4547" s="81"/>
      <c r="O4547" s="12"/>
      <c r="P4547" s="12"/>
      <c r="Q4547" s="12"/>
      <c r="R4547" s="12"/>
      <c r="S4547" s="12"/>
      <c r="U4547" s="3"/>
      <c r="V4547" s="3"/>
    </row>
    <row r="4548" spans="1:22" x14ac:dyDescent="0.3">
      <c r="A4548" s="81"/>
      <c r="O4548" s="12"/>
      <c r="P4548" s="12"/>
      <c r="Q4548" s="12"/>
      <c r="R4548" s="12"/>
      <c r="S4548" s="12"/>
      <c r="U4548" s="3"/>
      <c r="V4548" s="3"/>
    </row>
    <row r="4549" spans="1:22" x14ac:dyDescent="0.3">
      <c r="A4549" s="81"/>
      <c r="O4549" s="12"/>
      <c r="P4549" s="12"/>
      <c r="Q4549" s="12"/>
      <c r="R4549" s="12"/>
      <c r="S4549" s="12"/>
      <c r="U4549" s="3"/>
      <c r="V4549" s="3"/>
    </row>
    <row r="4550" spans="1:22" x14ac:dyDescent="0.3">
      <c r="A4550" s="81"/>
      <c r="O4550" s="12"/>
      <c r="P4550" s="12"/>
      <c r="Q4550" s="12"/>
      <c r="R4550" s="12"/>
      <c r="S4550" s="12"/>
      <c r="U4550" s="3"/>
      <c r="V4550" s="3"/>
    </row>
    <row r="4551" spans="1:22" x14ac:dyDescent="0.3">
      <c r="A4551" s="81"/>
      <c r="O4551" s="12"/>
      <c r="P4551" s="12"/>
      <c r="Q4551" s="12"/>
      <c r="R4551" s="12"/>
      <c r="S4551" s="12"/>
      <c r="U4551" s="3"/>
      <c r="V4551" s="3"/>
    </row>
    <row r="4552" spans="1:22" x14ac:dyDescent="0.3">
      <c r="A4552" s="81"/>
      <c r="O4552" s="12"/>
      <c r="P4552" s="12"/>
      <c r="Q4552" s="12"/>
      <c r="R4552" s="12"/>
      <c r="S4552" s="12"/>
      <c r="U4552" s="3"/>
      <c r="V4552" s="3"/>
    </row>
    <row r="4553" spans="1:22" x14ac:dyDescent="0.3">
      <c r="A4553" s="81"/>
      <c r="O4553" s="12"/>
      <c r="P4553" s="12"/>
      <c r="Q4553" s="12"/>
      <c r="R4553" s="12"/>
      <c r="S4553" s="12"/>
      <c r="U4553" s="3"/>
      <c r="V4553" s="3"/>
    </row>
    <row r="4554" spans="1:22" x14ac:dyDescent="0.3">
      <c r="A4554" s="81"/>
      <c r="O4554" s="12"/>
      <c r="P4554" s="12"/>
      <c r="Q4554" s="12"/>
      <c r="R4554" s="12"/>
      <c r="S4554" s="12"/>
      <c r="U4554" s="3"/>
      <c r="V4554" s="3"/>
    </row>
    <row r="4555" spans="1:22" x14ac:dyDescent="0.3">
      <c r="A4555" s="81"/>
      <c r="O4555" s="12"/>
      <c r="P4555" s="12"/>
      <c r="Q4555" s="12"/>
      <c r="R4555" s="12"/>
      <c r="S4555" s="12"/>
      <c r="U4555" s="3"/>
      <c r="V4555" s="3"/>
    </row>
    <row r="4556" spans="1:22" x14ac:dyDescent="0.3">
      <c r="A4556" s="81"/>
      <c r="O4556" s="12"/>
      <c r="P4556" s="12"/>
      <c r="Q4556" s="12"/>
      <c r="R4556" s="12"/>
      <c r="S4556" s="12"/>
      <c r="U4556" s="3"/>
      <c r="V4556" s="3"/>
    </row>
    <row r="4557" spans="1:22" x14ac:dyDescent="0.3">
      <c r="A4557" s="81"/>
      <c r="O4557" s="12"/>
      <c r="P4557" s="12"/>
      <c r="Q4557" s="12"/>
      <c r="R4557" s="12"/>
      <c r="S4557" s="12"/>
      <c r="U4557" s="3"/>
      <c r="V4557" s="3"/>
    </row>
    <row r="4558" spans="1:22" x14ac:dyDescent="0.3">
      <c r="A4558" s="81"/>
      <c r="O4558" s="12"/>
      <c r="P4558" s="12"/>
      <c r="Q4558" s="12"/>
      <c r="R4558" s="12"/>
      <c r="S4558" s="12"/>
      <c r="U4558" s="3"/>
      <c r="V4558" s="3"/>
    </row>
    <row r="4559" spans="1:22" x14ac:dyDescent="0.3">
      <c r="A4559" s="81"/>
      <c r="O4559" s="12"/>
      <c r="P4559" s="12"/>
      <c r="Q4559" s="12"/>
      <c r="R4559" s="12"/>
      <c r="S4559" s="12"/>
      <c r="U4559" s="3"/>
      <c r="V4559" s="3"/>
    </row>
    <row r="4560" spans="1:22" x14ac:dyDescent="0.3">
      <c r="A4560" s="81"/>
      <c r="O4560" s="12"/>
      <c r="P4560" s="12"/>
      <c r="Q4560" s="12"/>
      <c r="R4560" s="12"/>
      <c r="S4560" s="12"/>
      <c r="U4560" s="3"/>
      <c r="V4560" s="3"/>
    </row>
    <row r="4561" spans="1:22" x14ac:dyDescent="0.3">
      <c r="A4561" s="81"/>
      <c r="O4561" s="12"/>
      <c r="P4561" s="12"/>
      <c r="Q4561" s="12"/>
      <c r="R4561" s="12"/>
      <c r="S4561" s="12"/>
      <c r="U4561" s="3"/>
      <c r="V4561" s="3"/>
    </row>
    <row r="4562" spans="1:22" x14ac:dyDescent="0.3">
      <c r="A4562" s="81"/>
      <c r="O4562" s="12"/>
      <c r="P4562" s="12"/>
      <c r="Q4562" s="12"/>
      <c r="R4562" s="12"/>
      <c r="S4562" s="12"/>
      <c r="U4562" s="3"/>
      <c r="V4562" s="3"/>
    </row>
    <row r="4563" spans="1:22" x14ac:dyDescent="0.3">
      <c r="A4563" s="81"/>
      <c r="O4563" s="12"/>
      <c r="P4563" s="12"/>
      <c r="Q4563" s="12"/>
      <c r="R4563" s="12"/>
      <c r="S4563" s="12"/>
      <c r="U4563" s="3"/>
      <c r="V4563" s="3"/>
    </row>
    <row r="4564" spans="1:22" x14ac:dyDescent="0.3">
      <c r="A4564" s="81"/>
      <c r="O4564" s="12"/>
      <c r="P4564" s="12"/>
      <c r="Q4564" s="12"/>
      <c r="R4564" s="12"/>
      <c r="S4564" s="12"/>
      <c r="U4564" s="3"/>
      <c r="V4564" s="3"/>
    </row>
    <row r="4565" spans="1:22" x14ac:dyDescent="0.3">
      <c r="A4565" s="81"/>
      <c r="O4565" s="12"/>
      <c r="P4565" s="12"/>
      <c r="Q4565" s="12"/>
      <c r="R4565" s="12"/>
      <c r="S4565" s="12"/>
      <c r="U4565" s="3"/>
      <c r="V4565" s="3"/>
    </row>
    <row r="4566" spans="1:22" x14ac:dyDescent="0.3">
      <c r="A4566" s="81"/>
      <c r="O4566" s="12"/>
      <c r="P4566" s="12"/>
      <c r="Q4566" s="12"/>
      <c r="R4566" s="12"/>
      <c r="S4566" s="12"/>
      <c r="U4566" s="3"/>
      <c r="V4566" s="3"/>
    </row>
    <row r="4567" spans="1:22" x14ac:dyDescent="0.3">
      <c r="A4567" s="81"/>
      <c r="O4567" s="12"/>
      <c r="P4567" s="12"/>
      <c r="Q4567" s="12"/>
      <c r="R4567" s="12"/>
      <c r="S4567" s="12"/>
      <c r="U4567" s="3"/>
      <c r="V4567" s="3"/>
    </row>
    <row r="4568" spans="1:22" x14ac:dyDescent="0.3">
      <c r="A4568" s="81"/>
      <c r="O4568" s="12"/>
      <c r="P4568" s="12"/>
      <c r="Q4568" s="12"/>
      <c r="R4568" s="12"/>
      <c r="S4568" s="12"/>
      <c r="U4568" s="3"/>
      <c r="V4568" s="3"/>
    </row>
    <row r="4569" spans="1:22" x14ac:dyDescent="0.3">
      <c r="A4569" s="81"/>
      <c r="O4569" s="12"/>
      <c r="P4569" s="12"/>
      <c r="Q4569" s="12"/>
      <c r="R4569" s="12"/>
      <c r="S4569" s="12"/>
      <c r="U4569" s="3"/>
      <c r="V4569" s="3"/>
    </row>
    <row r="4570" spans="1:22" x14ac:dyDescent="0.3">
      <c r="A4570" s="81"/>
      <c r="O4570" s="12"/>
      <c r="P4570" s="12"/>
      <c r="Q4570" s="12"/>
      <c r="R4570" s="12"/>
      <c r="S4570" s="12"/>
      <c r="U4570" s="3"/>
      <c r="V4570" s="3"/>
    </row>
    <row r="4571" spans="1:22" x14ac:dyDescent="0.3">
      <c r="A4571" s="81"/>
      <c r="O4571" s="12"/>
      <c r="P4571" s="12"/>
      <c r="Q4571" s="12"/>
      <c r="R4571" s="12"/>
      <c r="S4571" s="12"/>
      <c r="U4571" s="3"/>
      <c r="V4571" s="3"/>
    </row>
    <row r="4572" spans="1:22" x14ac:dyDescent="0.3">
      <c r="A4572" s="81"/>
      <c r="O4572" s="12"/>
      <c r="P4572" s="12"/>
      <c r="Q4572" s="12"/>
      <c r="R4572" s="12"/>
      <c r="S4572" s="12"/>
      <c r="U4572" s="3"/>
      <c r="V4572" s="3"/>
    </row>
    <row r="4573" spans="1:22" x14ac:dyDescent="0.3">
      <c r="A4573" s="81"/>
      <c r="O4573" s="12"/>
      <c r="P4573" s="12"/>
      <c r="Q4573" s="12"/>
      <c r="R4573" s="12"/>
      <c r="S4573" s="12"/>
      <c r="U4573" s="3"/>
      <c r="V4573" s="3"/>
    </row>
    <row r="4574" spans="1:22" x14ac:dyDescent="0.3">
      <c r="A4574" s="81"/>
      <c r="O4574" s="12"/>
      <c r="P4574" s="12"/>
      <c r="Q4574" s="12"/>
      <c r="R4574" s="12"/>
      <c r="S4574" s="12"/>
      <c r="U4574" s="3"/>
      <c r="V4574" s="3"/>
    </row>
    <row r="4575" spans="1:22" x14ac:dyDescent="0.3">
      <c r="A4575" s="81"/>
      <c r="O4575" s="12"/>
      <c r="P4575" s="12"/>
      <c r="Q4575" s="12"/>
      <c r="R4575" s="12"/>
      <c r="S4575" s="12"/>
      <c r="U4575" s="3"/>
      <c r="V4575" s="3"/>
    </row>
    <row r="4576" spans="1:22" x14ac:dyDescent="0.3">
      <c r="A4576" s="81"/>
      <c r="O4576" s="12"/>
      <c r="P4576" s="12"/>
      <c r="Q4576" s="12"/>
      <c r="R4576" s="12"/>
      <c r="S4576" s="12"/>
      <c r="U4576" s="3"/>
      <c r="V4576" s="3"/>
    </row>
    <row r="4577" spans="1:22" x14ac:dyDescent="0.3">
      <c r="A4577" s="81"/>
      <c r="O4577" s="12"/>
      <c r="P4577" s="12"/>
      <c r="Q4577" s="12"/>
      <c r="R4577" s="12"/>
      <c r="S4577" s="12"/>
      <c r="U4577" s="3"/>
      <c r="V4577" s="3"/>
    </row>
    <row r="4578" spans="1:22" x14ac:dyDescent="0.3">
      <c r="A4578" s="81"/>
      <c r="O4578" s="12"/>
      <c r="P4578" s="12"/>
      <c r="Q4578" s="12"/>
      <c r="R4578" s="12"/>
      <c r="S4578" s="12"/>
      <c r="U4578" s="3"/>
      <c r="V4578" s="3"/>
    </row>
    <row r="4579" spans="1:22" x14ac:dyDescent="0.3">
      <c r="A4579" s="81"/>
      <c r="O4579" s="12"/>
      <c r="P4579" s="12"/>
      <c r="Q4579" s="12"/>
      <c r="R4579" s="12"/>
      <c r="S4579" s="12"/>
      <c r="U4579" s="3"/>
      <c r="V4579" s="3"/>
    </row>
    <row r="4580" spans="1:22" x14ac:dyDescent="0.3">
      <c r="A4580" s="81"/>
      <c r="O4580" s="12"/>
      <c r="P4580" s="12"/>
      <c r="Q4580" s="12"/>
      <c r="R4580" s="12"/>
      <c r="S4580" s="12"/>
      <c r="U4580" s="3"/>
      <c r="V4580" s="3"/>
    </row>
    <row r="4581" spans="1:22" x14ac:dyDescent="0.3">
      <c r="A4581" s="81"/>
      <c r="O4581" s="12"/>
      <c r="P4581" s="12"/>
      <c r="Q4581" s="12"/>
      <c r="R4581" s="12"/>
      <c r="S4581" s="12"/>
      <c r="U4581" s="3"/>
      <c r="V4581" s="3"/>
    </row>
    <row r="4582" spans="1:22" x14ac:dyDescent="0.3">
      <c r="A4582" s="81"/>
      <c r="O4582" s="12"/>
      <c r="P4582" s="12"/>
      <c r="Q4582" s="12"/>
      <c r="R4582" s="12"/>
      <c r="S4582" s="12"/>
      <c r="U4582" s="3"/>
      <c r="V4582" s="3"/>
    </row>
    <row r="4583" spans="1:22" x14ac:dyDescent="0.3">
      <c r="A4583" s="81"/>
      <c r="O4583" s="12"/>
      <c r="P4583" s="12"/>
      <c r="Q4583" s="12"/>
      <c r="R4583" s="12"/>
      <c r="S4583" s="12"/>
      <c r="U4583" s="3"/>
      <c r="V4583" s="3"/>
    </row>
    <row r="4584" spans="1:22" x14ac:dyDescent="0.3">
      <c r="A4584" s="81"/>
      <c r="O4584" s="12"/>
      <c r="P4584" s="12"/>
      <c r="Q4584" s="12"/>
      <c r="R4584" s="12"/>
      <c r="S4584" s="12"/>
      <c r="U4584" s="3"/>
      <c r="V4584" s="3"/>
    </row>
    <row r="4585" spans="1:22" x14ac:dyDescent="0.3">
      <c r="A4585" s="81"/>
      <c r="O4585" s="12"/>
      <c r="P4585" s="12"/>
      <c r="Q4585" s="12"/>
      <c r="R4585" s="12"/>
      <c r="S4585" s="12"/>
      <c r="U4585" s="3"/>
      <c r="V4585" s="3"/>
    </row>
    <row r="4586" spans="1:22" x14ac:dyDescent="0.3">
      <c r="A4586" s="81"/>
      <c r="O4586" s="12"/>
      <c r="P4586" s="12"/>
      <c r="Q4586" s="12"/>
      <c r="R4586" s="12"/>
      <c r="S4586" s="12"/>
      <c r="U4586" s="3"/>
      <c r="V4586" s="3"/>
    </row>
    <row r="4587" spans="1:22" x14ac:dyDescent="0.3">
      <c r="A4587" s="81"/>
      <c r="O4587" s="12"/>
      <c r="P4587" s="12"/>
      <c r="Q4587" s="12"/>
      <c r="R4587" s="12"/>
      <c r="S4587" s="12"/>
      <c r="U4587" s="3"/>
      <c r="V4587" s="3"/>
    </row>
    <row r="4588" spans="1:22" x14ac:dyDescent="0.3">
      <c r="A4588" s="81"/>
      <c r="O4588" s="12"/>
      <c r="P4588" s="12"/>
      <c r="Q4588" s="12"/>
      <c r="R4588" s="12"/>
      <c r="S4588" s="12"/>
      <c r="U4588" s="3"/>
      <c r="V4588" s="3"/>
    </row>
    <row r="4589" spans="1:22" x14ac:dyDescent="0.3">
      <c r="A4589" s="81"/>
      <c r="O4589" s="12"/>
      <c r="P4589" s="12"/>
      <c r="Q4589" s="12"/>
      <c r="R4589" s="12"/>
      <c r="S4589" s="12"/>
      <c r="U4589" s="3"/>
      <c r="V4589" s="3"/>
    </row>
    <row r="4590" spans="1:22" x14ac:dyDescent="0.3">
      <c r="A4590" s="81"/>
      <c r="O4590" s="12"/>
      <c r="P4590" s="12"/>
      <c r="Q4590" s="12"/>
      <c r="R4590" s="12"/>
      <c r="S4590" s="12"/>
      <c r="U4590" s="3"/>
      <c r="V4590" s="3"/>
    </row>
    <row r="4591" spans="1:22" x14ac:dyDescent="0.3">
      <c r="A4591" s="81"/>
      <c r="O4591" s="12"/>
      <c r="P4591" s="12"/>
      <c r="Q4591" s="12"/>
      <c r="R4591" s="12"/>
      <c r="S4591" s="12"/>
      <c r="U4591" s="3"/>
      <c r="V4591" s="3"/>
    </row>
    <row r="4592" spans="1:22" x14ac:dyDescent="0.3">
      <c r="A4592" s="81"/>
      <c r="O4592" s="12"/>
      <c r="P4592" s="12"/>
      <c r="Q4592" s="12"/>
      <c r="R4592" s="12"/>
      <c r="S4592" s="12"/>
      <c r="U4592" s="3"/>
      <c r="V4592" s="3"/>
    </row>
    <row r="4593" spans="1:22" x14ac:dyDescent="0.3">
      <c r="A4593" s="81"/>
      <c r="O4593" s="12"/>
      <c r="P4593" s="12"/>
      <c r="Q4593" s="12"/>
      <c r="R4593" s="12"/>
      <c r="S4593" s="12"/>
      <c r="U4593" s="3"/>
      <c r="V4593" s="3"/>
    </row>
    <row r="4594" spans="1:22" x14ac:dyDescent="0.3">
      <c r="A4594" s="81"/>
      <c r="O4594" s="12"/>
      <c r="P4594" s="12"/>
      <c r="Q4594" s="12"/>
      <c r="R4594" s="12"/>
      <c r="S4594" s="12"/>
      <c r="U4594" s="3"/>
      <c r="V4594" s="3"/>
    </row>
    <row r="4595" spans="1:22" x14ac:dyDescent="0.3">
      <c r="A4595" s="81"/>
      <c r="O4595" s="12"/>
      <c r="P4595" s="12"/>
      <c r="Q4595" s="12"/>
      <c r="R4595" s="12"/>
      <c r="S4595" s="12"/>
      <c r="U4595" s="3"/>
      <c r="V4595" s="3"/>
    </row>
    <row r="4596" spans="1:22" x14ac:dyDescent="0.3">
      <c r="A4596" s="81"/>
      <c r="O4596" s="12"/>
      <c r="P4596" s="12"/>
      <c r="Q4596" s="12"/>
      <c r="R4596" s="12"/>
      <c r="S4596" s="12"/>
      <c r="U4596" s="3"/>
      <c r="V4596" s="3"/>
    </row>
    <row r="4597" spans="1:22" x14ac:dyDescent="0.3">
      <c r="A4597" s="81"/>
      <c r="O4597" s="12"/>
      <c r="P4597" s="12"/>
      <c r="Q4597" s="12"/>
      <c r="R4597" s="12"/>
      <c r="S4597" s="12"/>
      <c r="U4597" s="3"/>
      <c r="V4597" s="3"/>
    </row>
    <row r="4598" spans="1:22" x14ac:dyDescent="0.3">
      <c r="A4598" s="81"/>
      <c r="O4598" s="12"/>
      <c r="P4598" s="12"/>
      <c r="Q4598" s="12"/>
      <c r="R4598" s="12"/>
      <c r="S4598" s="12"/>
      <c r="U4598" s="3"/>
      <c r="V4598" s="3"/>
    </row>
    <row r="4599" spans="1:22" x14ac:dyDescent="0.3">
      <c r="A4599" s="81"/>
      <c r="O4599" s="12"/>
      <c r="P4599" s="12"/>
      <c r="Q4599" s="12"/>
      <c r="R4599" s="12"/>
      <c r="S4599" s="12"/>
      <c r="U4599" s="3"/>
      <c r="V4599" s="3"/>
    </row>
    <row r="4600" spans="1:22" x14ac:dyDescent="0.3">
      <c r="A4600" s="81"/>
      <c r="O4600" s="12"/>
      <c r="P4600" s="12"/>
      <c r="Q4600" s="12"/>
      <c r="R4600" s="12"/>
      <c r="S4600" s="12"/>
      <c r="U4600" s="3"/>
      <c r="V4600" s="3"/>
    </row>
    <row r="4601" spans="1:22" x14ac:dyDescent="0.3">
      <c r="A4601" s="81"/>
      <c r="O4601" s="12"/>
      <c r="P4601" s="12"/>
      <c r="Q4601" s="12"/>
      <c r="R4601" s="12"/>
      <c r="S4601" s="12"/>
      <c r="U4601" s="3"/>
      <c r="V4601" s="3"/>
    </row>
    <row r="4602" spans="1:22" x14ac:dyDescent="0.3">
      <c r="A4602" s="81"/>
      <c r="O4602" s="12"/>
      <c r="P4602" s="12"/>
      <c r="Q4602" s="12"/>
      <c r="R4602" s="12"/>
      <c r="S4602" s="12"/>
      <c r="U4602" s="3"/>
      <c r="V4602" s="3"/>
    </row>
    <row r="4603" spans="1:22" x14ac:dyDescent="0.3">
      <c r="A4603" s="81"/>
      <c r="O4603" s="12"/>
      <c r="P4603" s="12"/>
      <c r="Q4603" s="12"/>
      <c r="R4603" s="12"/>
      <c r="S4603" s="12"/>
      <c r="U4603" s="3"/>
      <c r="V4603" s="3"/>
    </row>
    <row r="4604" spans="1:22" x14ac:dyDescent="0.3">
      <c r="A4604" s="81"/>
      <c r="O4604" s="12"/>
      <c r="P4604" s="12"/>
      <c r="Q4604" s="12"/>
      <c r="R4604" s="12"/>
      <c r="S4604" s="12"/>
      <c r="U4604" s="3"/>
      <c r="V4604" s="3"/>
    </row>
    <row r="4605" spans="1:22" x14ac:dyDescent="0.3">
      <c r="A4605" s="81"/>
      <c r="O4605" s="12"/>
      <c r="P4605" s="12"/>
      <c r="Q4605" s="12"/>
      <c r="R4605" s="12"/>
      <c r="S4605" s="12"/>
      <c r="U4605" s="3"/>
      <c r="V4605" s="3"/>
    </row>
    <row r="4606" spans="1:22" x14ac:dyDescent="0.3">
      <c r="A4606" s="81"/>
      <c r="O4606" s="12"/>
      <c r="P4606" s="12"/>
      <c r="Q4606" s="12"/>
      <c r="R4606" s="12"/>
      <c r="S4606" s="12"/>
      <c r="U4606" s="3"/>
      <c r="V4606" s="3"/>
    </row>
    <row r="4607" spans="1:22" x14ac:dyDescent="0.3">
      <c r="A4607" s="81"/>
      <c r="O4607" s="12"/>
      <c r="P4607" s="12"/>
      <c r="Q4607" s="12"/>
      <c r="R4607" s="12"/>
      <c r="S4607" s="12"/>
      <c r="U4607" s="3"/>
      <c r="V4607" s="3"/>
    </row>
    <row r="4608" spans="1:22" x14ac:dyDescent="0.3">
      <c r="A4608" s="81"/>
      <c r="O4608" s="12"/>
      <c r="P4608" s="12"/>
      <c r="Q4608" s="12"/>
      <c r="R4608" s="12"/>
      <c r="S4608" s="12"/>
      <c r="U4608" s="3"/>
      <c r="V4608" s="3"/>
    </row>
    <row r="4609" spans="1:22" x14ac:dyDescent="0.3">
      <c r="A4609" s="81"/>
      <c r="O4609" s="12"/>
      <c r="P4609" s="12"/>
      <c r="Q4609" s="12"/>
      <c r="R4609" s="12"/>
      <c r="S4609" s="12"/>
      <c r="U4609" s="3"/>
      <c r="V4609" s="3"/>
    </row>
    <row r="4610" spans="1:22" x14ac:dyDescent="0.3">
      <c r="A4610" s="81"/>
      <c r="O4610" s="12"/>
      <c r="P4610" s="12"/>
      <c r="Q4610" s="12"/>
      <c r="R4610" s="12"/>
      <c r="S4610" s="12"/>
      <c r="U4610" s="3"/>
      <c r="V4610" s="3"/>
    </row>
    <row r="4611" spans="1:22" x14ac:dyDescent="0.3">
      <c r="A4611" s="81"/>
      <c r="O4611" s="12"/>
      <c r="P4611" s="12"/>
      <c r="Q4611" s="12"/>
      <c r="R4611" s="12"/>
      <c r="S4611" s="12"/>
      <c r="U4611" s="3"/>
      <c r="V4611" s="3"/>
    </row>
    <row r="4612" spans="1:22" x14ac:dyDescent="0.3">
      <c r="A4612" s="81"/>
      <c r="O4612" s="12"/>
      <c r="P4612" s="12"/>
      <c r="Q4612" s="12"/>
      <c r="R4612" s="12"/>
      <c r="S4612" s="12"/>
      <c r="U4612" s="3"/>
      <c r="V4612" s="3"/>
    </row>
    <row r="4613" spans="1:22" x14ac:dyDescent="0.3">
      <c r="A4613" s="81"/>
      <c r="O4613" s="12"/>
      <c r="P4613" s="12"/>
      <c r="Q4613" s="12"/>
      <c r="R4613" s="12"/>
      <c r="S4613" s="12"/>
      <c r="U4613" s="3"/>
      <c r="V4613" s="3"/>
    </row>
    <row r="4614" spans="1:22" x14ac:dyDescent="0.3">
      <c r="A4614" s="81"/>
      <c r="O4614" s="12"/>
      <c r="P4614" s="12"/>
      <c r="Q4614" s="12"/>
      <c r="R4614" s="12"/>
      <c r="S4614" s="12"/>
      <c r="U4614" s="3"/>
      <c r="V4614" s="3"/>
    </row>
    <row r="4615" spans="1:22" x14ac:dyDescent="0.3">
      <c r="A4615" s="81"/>
      <c r="O4615" s="12"/>
      <c r="P4615" s="12"/>
      <c r="Q4615" s="12"/>
      <c r="R4615" s="12"/>
      <c r="S4615" s="12"/>
      <c r="U4615" s="3"/>
      <c r="V4615" s="3"/>
    </row>
    <row r="4616" spans="1:22" x14ac:dyDescent="0.3">
      <c r="A4616" s="81"/>
      <c r="O4616" s="12"/>
      <c r="P4616" s="12"/>
      <c r="Q4616" s="12"/>
      <c r="R4616" s="12"/>
      <c r="S4616" s="12"/>
      <c r="U4616" s="3"/>
      <c r="V4616" s="3"/>
    </row>
    <row r="4617" spans="1:22" x14ac:dyDescent="0.3">
      <c r="A4617" s="81"/>
      <c r="O4617" s="12"/>
      <c r="P4617" s="12"/>
      <c r="Q4617" s="12"/>
      <c r="R4617" s="12"/>
      <c r="S4617" s="12"/>
      <c r="U4617" s="3"/>
      <c r="V4617" s="3"/>
    </row>
    <row r="4618" spans="1:22" x14ac:dyDescent="0.3">
      <c r="A4618" s="81"/>
      <c r="O4618" s="12"/>
      <c r="P4618" s="12"/>
      <c r="Q4618" s="12"/>
      <c r="R4618" s="12"/>
      <c r="S4618" s="12"/>
      <c r="U4618" s="3"/>
      <c r="V4618" s="3"/>
    </row>
    <row r="4619" spans="1:22" x14ac:dyDescent="0.3">
      <c r="A4619" s="81"/>
      <c r="O4619" s="12"/>
      <c r="P4619" s="12"/>
      <c r="Q4619" s="12"/>
      <c r="R4619" s="12"/>
      <c r="S4619" s="12"/>
      <c r="U4619" s="3"/>
      <c r="V4619" s="3"/>
    </row>
    <row r="4620" spans="1:22" x14ac:dyDescent="0.3">
      <c r="A4620" s="81"/>
      <c r="O4620" s="12"/>
      <c r="P4620" s="12"/>
      <c r="Q4620" s="12"/>
      <c r="R4620" s="12"/>
      <c r="S4620" s="12"/>
      <c r="U4620" s="3"/>
      <c r="V4620" s="3"/>
    </row>
    <row r="4621" spans="1:22" x14ac:dyDescent="0.3">
      <c r="A4621" s="81"/>
      <c r="O4621" s="12"/>
      <c r="P4621" s="12"/>
      <c r="Q4621" s="12"/>
      <c r="R4621" s="12"/>
      <c r="S4621" s="12"/>
      <c r="U4621" s="3"/>
      <c r="V4621" s="3"/>
    </row>
    <row r="4622" spans="1:22" x14ac:dyDescent="0.3">
      <c r="A4622" s="81"/>
      <c r="O4622" s="12"/>
      <c r="P4622" s="12"/>
      <c r="Q4622" s="12"/>
      <c r="R4622" s="12"/>
      <c r="S4622" s="12"/>
      <c r="U4622" s="3"/>
      <c r="V4622" s="3"/>
    </row>
    <row r="4623" spans="1:22" x14ac:dyDescent="0.3">
      <c r="A4623" s="81"/>
      <c r="O4623" s="12"/>
      <c r="P4623" s="12"/>
      <c r="Q4623" s="12"/>
      <c r="R4623" s="12"/>
      <c r="S4623" s="12"/>
      <c r="U4623" s="3"/>
      <c r="V4623" s="3"/>
    </row>
    <row r="4624" spans="1:22" x14ac:dyDescent="0.3">
      <c r="A4624" s="81"/>
      <c r="O4624" s="12"/>
      <c r="P4624" s="12"/>
      <c r="Q4624" s="12"/>
      <c r="R4624" s="12"/>
      <c r="S4624" s="12"/>
      <c r="U4624" s="3"/>
      <c r="V4624" s="3"/>
    </row>
    <row r="4625" spans="1:22" x14ac:dyDescent="0.3">
      <c r="A4625" s="81"/>
      <c r="O4625" s="12"/>
      <c r="P4625" s="12"/>
      <c r="Q4625" s="12"/>
      <c r="R4625" s="12"/>
      <c r="S4625" s="12"/>
      <c r="U4625" s="3"/>
      <c r="V4625" s="3"/>
    </row>
    <row r="4626" spans="1:22" x14ac:dyDescent="0.3">
      <c r="A4626" s="81"/>
      <c r="O4626" s="12"/>
      <c r="P4626" s="12"/>
      <c r="Q4626" s="12"/>
      <c r="R4626" s="12"/>
      <c r="S4626" s="12"/>
      <c r="U4626" s="3"/>
      <c r="V4626" s="3"/>
    </row>
    <row r="4627" spans="1:22" x14ac:dyDescent="0.3">
      <c r="A4627" s="81"/>
      <c r="O4627" s="12"/>
      <c r="P4627" s="12"/>
      <c r="Q4627" s="12"/>
      <c r="R4627" s="12"/>
      <c r="S4627" s="12"/>
      <c r="U4627" s="3"/>
      <c r="V4627" s="3"/>
    </row>
    <row r="4628" spans="1:22" x14ac:dyDescent="0.3">
      <c r="A4628" s="81"/>
      <c r="O4628" s="12"/>
      <c r="P4628" s="12"/>
      <c r="Q4628" s="12"/>
      <c r="R4628" s="12"/>
      <c r="S4628" s="12"/>
      <c r="U4628" s="3"/>
      <c r="V4628" s="3"/>
    </row>
    <row r="4629" spans="1:22" x14ac:dyDescent="0.3">
      <c r="A4629" s="81"/>
      <c r="O4629" s="12"/>
      <c r="P4629" s="12"/>
      <c r="Q4629" s="12"/>
      <c r="R4629" s="12"/>
      <c r="S4629" s="12"/>
      <c r="U4629" s="3"/>
      <c r="V4629" s="3"/>
    </row>
    <row r="4630" spans="1:22" x14ac:dyDescent="0.3">
      <c r="A4630" s="81"/>
      <c r="O4630" s="12"/>
      <c r="P4630" s="12"/>
      <c r="Q4630" s="12"/>
      <c r="R4630" s="12"/>
      <c r="S4630" s="12"/>
      <c r="U4630" s="3"/>
      <c r="V4630" s="3"/>
    </row>
    <row r="4631" spans="1:22" x14ac:dyDescent="0.3">
      <c r="A4631" s="81"/>
      <c r="O4631" s="12"/>
      <c r="P4631" s="12"/>
      <c r="Q4631" s="12"/>
      <c r="R4631" s="12"/>
      <c r="S4631" s="12"/>
      <c r="U4631" s="3"/>
      <c r="V4631" s="3"/>
    </row>
    <row r="4632" spans="1:22" x14ac:dyDescent="0.3">
      <c r="A4632" s="81"/>
      <c r="O4632" s="12"/>
      <c r="P4632" s="12"/>
      <c r="Q4632" s="12"/>
      <c r="R4632" s="12"/>
      <c r="S4632" s="12"/>
      <c r="U4632" s="3"/>
      <c r="V4632" s="3"/>
    </row>
    <row r="4633" spans="1:22" x14ac:dyDescent="0.3">
      <c r="A4633" s="81"/>
      <c r="O4633" s="12"/>
      <c r="P4633" s="12"/>
      <c r="Q4633" s="12"/>
      <c r="R4633" s="12"/>
      <c r="S4633" s="12"/>
      <c r="U4633" s="3"/>
      <c r="V4633" s="3"/>
    </row>
    <row r="4634" spans="1:22" x14ac:dyDescent="0.3">
      <c r="A4634" s="81"/>
      <c r="O4634" s="12"/>
      <c r="P4634" s="12"/>
      <c r="Q4634" s="12"/>
      <c r="R4634" s="12"/>
      <c r="S4634" s="12"/>
      <c r="U4634" s="3"/>
      <c r="V4634" s="3"/>
    </row>
    <row r="4635" spans="1:22" x14ac:dyDescent="0.3">
      <c r="A4635" s="81"/>
      <c r="O4635" s="12"/>
      <c r="P4635" s="12"/>
      <c r="Q4635" s="12"/>
      <c r="R4635" s="12"/>
      <c r="S4635" s="12"/>
      <c r="U4635" s="3"/>
      <c r="V4635" s="3"/>
    </row>
    <row r="4636" spans="1:22" x14ac:dyDescent="0.3">
      <c r="A4636" s="81"/>
      <c r="O4636" s="12"/>
      <c r="P4636" s="12"/>
      <c r="Q4636" s="12"/>
      <c r="R4636" s="12"/>
      <c r="S4636" s="12"/>
      <c r="U4636" s="3"/>
      <c r="V4636" s="3"/>
    </row>
    <row r="4637" spans="1:22" x14ac:dyDescent="0.3">
      <c r="A4637" s="81"/>
      <c r="O4637" s="12"/>
      <c r="P4637" s="12"/>
      <c r="Q4637" s="12"/>
      <c r="R4637" s="12"/>
      <c r="S4637" s="12"/>
      <c r="U4637" s="3"/>
      <c r="V4637" s="3"/>
    </row>
    <row r="4638" spans="1:22" x14ac:dyDescent="0.3">
      <c r="A4638" s="81"/>
      <c r="O4638" s="12"/>
      <c r="P4638" s="12"/>
      <c r="Q4638" s="12"/>
      <c r="R4638" s="12"/>
      <c r="S4638" s="12"/>
      <c r="U4638" s="3"/>
      <c r="V4638" s="3"/>
    </row>
    <row r="4639" spans="1:22" x14ac:dyDescent="0.3">
      <c r="A4639" s="81"/>
      <c r="O4639" s="12"/>
      <c r="P4639" s="12"/>
      <c r="Q4639" s="12"/>
      <c r="R4639" s="12"/>
      <c r="S4639" s="12"/>
      <c r="U4639" s="3"/>
      <c r="V4639" s="3"/>
    </row>
    <row r="4640" spans="1:22" x14ac:dyDescent="0.3">
      <c r="A4640" s="81"/>
      <c r="O4640" s="12"/>
      <c r="P4640" s="12"/>
      <c r="Q4640" s="12"/>
      <c r="R4640" s="12"/>
      <c r="S4640" s="12"/>
      <c r="U4640" s="3"/>
      <c r="V4640" s="3"/>
    </row>
    <row r="4641" spans="1:22" x14ac:dyDescent="0.3">
      <c r="A4641" s="81"/>
      <c r="O4641" s="12"/>
      <c r="P4641" s="12"/>
      <c r="Q4641" s="12"/>
      <c r="R4641" s="12"/>
      <c r="S4641" s="12"/>
      <c r="U4641" s="3"/>
      <c r="V4641" s="3"/>
    </row>
    <row r="4642" spans="1:22" x14ac:dyDescent="0.3">
      <c r="A4642" s="81"/>
      <c r="O4642" s="12"/>
      <c r="P4642" s="12"/>
      <c r="Q4642" s="12"/>
      <c r="R4642" s="12"/>
      <c r="S4642" s="12"/>
      <c r="U4642" s="3"/>
      <c r="V4642" s="3"/>
    </row>
    <row r="4643" spans="1:22" x14ac:dyDescent="0.3">
      <c r="A4643" s="81"/>
      <c r="O4643" s="12"/>
      <c r="P4643" s="12"/>
      <c r="Q4643" s="12"/>
      <c r="R4643" s="12"/>
      <c r="S4643" s="12"/>
      <c r="U4643" s="3"/>
      <c r="V4643" s="3"/>
    </row>
    <row r="4644" spans="1:22" x14ac:dyDescent="0.3">
      <c r="A4644" s="81"/>
      <c r="O4644" s="12"/>
      <c r="P4644" s="12"/>
      <c r="Q4644" s="12"/>
      <c r="R4644" s="12"/>
      <c r="S4644" s="12"/>
      <c r="U4644" s="3"/>
      <c r="V4644" s="3"/>
    </row>
    <row r="4645" spans="1:22" x14ac:dyDescent="0.3">
      <c r="A4645" s="81"/>
      <c r="O4645" s="12"/>
      <c r="P4645" s="12"/>
      <c r="Q4645" s="12"/>
      <c r="R4645" s="12"/>
      <c r="S4645" s="12"/>
      <c r="U4645" s="3"/>
      <c r="V4645" s="3"/>
    </row>
    <row r="4646" spans="1:22" x14ac:dyDescent="0.3">
      <c r="A4646" s="81"/>
      <c r="O4646" s="12"/>
      <c r="P4646" s="12"/>
      <c r="Q4646" s="12"/>
      <c r="R4646" s="12"/>
      <c r="S4646" s="12"/>
      <c r="U4646" s="3"/>
      <c r="V4646" s="3"/>
    </row>
    <row r="4647" spans="1:22" x14ac:dyDescent="0.3">
      <c r="A4647" s="81"/>
      <c r="O4647" s="12"/>
      <c r="P4647" s="12"/>
      <c r="Q4647" s="12"/>
      <c r="R4647" s="12"/>
      <c r="S4647" s="12"/>
      <c r="U4647" s="3"/>
      <c r="V4647" s="3"/>
    </row>
    <row r="4648" spans="1:22" x14ac:dyDescent="0.3">
      <c r="A4648" s="81"/>
      <c r="O4648" s="12"/>
      <c r="P4648" s="12"/>
      <c r="Q4648" s="12"/>
      <c r="R4648" s="12"/>
      <c r="S4648" s="12"/>
      <c r="U4648" s="3"/>
      <c r="V4648" s="3"/>
    </row>
    <row r="4649" spans="1:22" x14ac:dyDescent="0.3">
      <c r="A4649" s="81"/>
      <c r="O4649" s="12"/>
      <c r="P4649" s="12"/>
      <c r="Q4649" s="12"/>
      <c r="R4649" s="12"/>
      <c r="S4649" s="12"/>
      <c r="U4649" s="3"/>
      <c r="V4649" s="3"/>
    </row>
    <row r="4650" spans="1:22" x14ac:dyDescent="0.3">
      <c r="A4650" s="81"/>
      <c r="O4650" s="12"/>
      <c r="P4650" s="12"/>
      <c r="Q4650" s="12"/>
      <c r="R4650" s="12"/>
      <c r="S4650" s="12"/>
      <c r="U4650" s="3"/>
      <c r="V4650" s="3"/>
    </row>
    <row r="4651" spans="1:22" x14ac:dyDescent="0.3">
      <c r="A4651" s="81"/>
      <c r="O4651" s="12"/>
      <c r="P4651" s="12"/>
      <c r="Q4651" s="12"/>
      <c r="R4651" s="12"/>
      <c r="S4651" s="12"/>
      <c r="U4651" s="3"/>
      <c r="V4651" s="3"/>
    </row>
    <row r="4652" spans="1:22" x14ac:dyDescent="0.3">
      <c r="A4652" s="81"/>
      <c r="O4652" s="12"/>
      <c r="P4652" s="12"/>
      <c r="Q4652" s="12"/>
      <c r="R4652" s="12"/>
      <c r="S4652" s="12"/>
      <c r="U4652" s="3"/>
      <c r="V4652" s="3"/>
    </row>
    <row r="4653" spans="1:22" x14ac:dyDescent="0.3">
      <c r="A4653" s="81"/>
      <c r="O4653" s="12"/>
      <c r="P4653" s="12"/>
      <c r="Q4653" s="12"/>
      <c r="R4653" s="12"/>
      <c r="S4653" s="12"/>
      <c r="U4653" s="3"/>
      <c r="V4653" s="3"/>
    </row>
    <row r="4654" spans="1:22" x14ac:dyDescent="0.3">
      <c r="A4654" s="81"/>
      <c r="O4654" s="12"/>
      <c r="P4654" s="12"/>
      <c r="Q4654" s="12"/>
      <c r="R4654" s="12"/>
      <c r="S4654" s="12"/>
      <c r="U4654" s="3"/>
      <c r="V4654" s="3"/>
    </row>
    <row r="4655" spans="1:22" x14ac:dyDescent="0.3">
      <c r="A4655" s="81"/>
      <c r="O4655" s="12"/>
      <c r="P4655" s="12"/>
      <c r="Q4655" s="12"/>
      <c r="R4655" s="12"/>
      <c r="S4655" s="12"/>
      <c r="U4655" s="3"/>
      <c r="V4655" s="3"/>
    </row>
    <row r="4656" spans="1:22" x14ac:dyDescent="0.3">
      <c r="A4656" s="81"/>
      <c r="O4656" s="12"/>
      <c r="P4656" s="12"/>
      <c r="Q4656" s="12"/>
      <c r="R4656" s="12"/>
      <c r="S4656" s="12"/>
      <c r="U4656" s="3"/>
      <c r="V4656" s="3"/>
    </row>
    <row r="4657" spans="1:22" x14ac:dyDescent="0.3">
      <c r="A4657" s="81"/>
      <c r="O4657" s="12"/>
      <c r="P4657" s="12"/>
      <c r="Q4657" s="12"/>
      <c r="R4657" s="12"/>
      <c r="S4657" s="12"/>
      <c r="U4657" s="3"/>
      <c r="V4657" s="3"/>
    </row>
    <row r="4658" spans="1:22" x14ac:dyDescent="0.3">
      <c r="A4658" s="81"/>
      <c r="O4658" s="12"/>
      <c r="P4658" s="12"/>
      <c r="Q4658" s="12"/>
      <c r="R4658" s="12"/>
      <c r="S4658" s="12"/>
      <c r="U4658" s="3"/>
      <c r="V4658" s="3"/>
    </row>
    <row r="4659" spans="1:22" x14ac:dyDescent="0.3">
      <c r="A4659" s="81"/>
      <c r="O4659" s="12"/>
      <c r="P4659" s="12"/>
      <c r="Q4659" s="12"/>
      <c r="R4659" s="12"/>
      <c r="S4659" s="12"/>
      <c r="U4659" s="3"/>
      <c r="V4659" s="3"/>
    </row>
    <row r="4660" spans="1:22" x14ac:dyDescent="0.3">
      <c r="A4660" s="81"/>
      <c r="O4660" s="12"/>
      <c r="P4660" s="12"/>
      <c r="Q4660" s="12"/>
      <c r="R4660" s="12"/>
      <c r="S4660" s="12"/>
      <c r="U4660" s="3"/>
      <c r="V4660" s="3"/>
    </row>
    <row r="4661" spans="1:22" x14ac:dyDescent="0.3">
      <c r="A4661" s="81"/>
      <c r="O4661" s="12"/>
      <c r="P4661" s="12"/>
      <c r="Q4661" s="12"/>
      <c r="R4661" s="12"/>
      <c r="S4661" s="12"/>
      <c r="U4661" s="3"/>
      <c r="V4661" s="3"/>
    </row>
    <row r="4662" spans="1:22" x14ac:dyDescent="0.3">
      <c r="A4662" s="81"/>
      <c r="O4662" s="12"/>
      <c r="P4662" s="12"/>
      <c r="Q4662" s="12"/>
      <c r="R4662" s="12"/>
      <c r="S4662" s="12"/>
      <c r="U4662" s="3"/>
      <c r="V4662" s="3"/>
    </row>
    <row r="4663" spans="1:22" x14ac:dyDescent="0.3">
      <c r="A4663" s="81"/>
      <c r="O4663" s="12"/>
      <c r="P4663" s="12"/>
      <c r="Q4663" s="12"/>
      <c r="R4663" s="12"/>
      <c r="S4663" s="12"/>
      <c r="U4663" s="3"/>
      <c r="V4663" s="3"/>
    </row>
    <row r="4664" spans="1:22" x14ac:dyDescent="0.3">
      <c r="A4664" s="81"/>
      <c r="O4664" s="12"/>
      <c r="P4664" s="12"/>
      <c r="Q4664" s="12"/>
      <c r="R4664" s="12"/>
      <c r="S4664" s="12"/>
      <c r="U4664" s="3"/>
      <c r="V4664" s="3"/>
    </row>
    <row r="4665" spans="1:22" x14ac:dyDescent="0.3">
      <c r="A4665" s="81"/>
      <c r="O4665" s="12"/>
      <c r="P4665" s="12"/>
      <c r="Q4665" s="12"/>
      <c r="R4665" s="12"/>
      <c r="S4665" s="12"/>
      <c r="U4665" s="3"/>
      <c r="V4665" s="3"/>
    </row>
    <row r="4666" spans="1:22" x14ac:dyDescent="0.3">
      <c r="A4666" s="81"/>
      <c r="O4666" s="12"/>
      <c r="P4666" s="12"/>
      <c r="Q4666" s="12"/>
      <c r="R4666" s="12"/>
      <c r="S4666" s="12"/>
      <c r="U4666" s="3"/>
      <c r="V4666" s="3"/>
    </row>
    <row r="4667" spans="1:22" x14ac:dyDescent="0.3">
      <c r="A4667" s="81"/>
      <c r="O4667" s="12"/>
      <c r="P4667" s="12"/>
      <c r="Q4667" s="12"/>
      <c r="R4667" s="12"/>
      <c r="S4667" s="12"/>
      <c r="U4667" s="3"/>
      <c r="V4667" s="3"/>
    </row>
    <row r="4668" spans="1:22" x14ac:dyDescent="0.3">
      <c r="A4668" s="81"/>
      <c r="O4668" s="12"/>
      <c r="P4668" s="12"/>
      <c r="Q4668" s="12"/>
      <c r="R4668" s="12"/>
      <c r="S4668" s="12"/>
      <c r="U4668" s="3"/>
      <c r="V4668" s="3"/>
    </row>
    <row r="4669" spans="1:22" x14ac:dyDescent="0.3">
      <c r="A4669" s="81"/>
      <c r="O4669" s="12"/>
      <c r="P4669" s="12"/>
      <c r="Q4669" s="12"/>
      <c r="R4669" s="12"/>
      <c r="S4669" s="12"/>
      <c r="U4669" s="3"/>
      <c r="V4669" s="3"/>
    </row>
    <row r="4670" spans="1:22" x14ac:dyDescent="0.3">
      <c r="A4670" s="81"/>
      <c r="O4670" s="12"/>
      <c r="P4670" s="12"/>
      <c r="Q4670" s="12"/>
      <c r="R4670" s="12"/>
      <c r="S4670" s="12"/>
      <c r="U4670" s="3"/>
      <c r="V4670" s="3"/>
    </row>
    <row r="4671" spans="1:22" x14ac:dyDescent="0.3">
      <c r="A4671" s="81"/>
      <c r="O4671" s="12"/>
      <c r="P4671" s="12"/>
      <c r="Q4671" s="12"/>
      <c r="R4671" s="12"/>
      <c r="S4671" s="12"/>
      <c r="U4671" s="3"/>
      <c r="V4671" s="3"/>
    </row>
    <row r="4672" spans="1:22" x14ac:dyDescent="0.3">
      <c r="A4672" s="81"/>
      <c r="O4672" s="12"/>
      <c r="P4672" s="12"/>
      <c r="Q4672" s="12"/>
      <c r="R4672" s="12"/>
      <c r="S4672" s="12"/>
      <c r="U4672" s="3"/>
      <c r="V4672" s="3"/>
    </row>
    <row r="4673" spans="1:22" x14ac:dyDescent="0.3">
      <c r="A4673" s="81"/>
      <c r="O4673" s="12"/>
      <c r="P4673" s="12"/>
      <c r="Q4673" s="12"/>
      <c r="R4673" s="12"/>
      <c r="S4673" s="12"/>
      <c r="U4673" s="3"/>
      <c r="V4673" s="3"/>
    </row>
    <row r="4674" spans="1:22" x14ac:dyDescent="0.3">
      <c r="A4674" s="81"/>
      <c r="O4674" s="12"/>
      <c r="P4674" s="12"/>
      <c r="Q4674" s="12"/>
      <c r="R4674" s="12"/>
      <c r="S4674" s="12"/>
      <c r="U4674" s="3"/>
      <c r="V4674" s="3"/>
    </row>
    <row r="4675" spans="1:22" x14ac:dyDescent="0.3">
      <c r="A4675" s="81"/>
      <c r="O4675" s="12"/>
      <c r="P4675" s="12"/>
      <c r="Q4675" s="12"/>
      <c r="R4675" s="12"/>
      <c r="S4675" s="12"/>
      <c r="U4675" s="3"/>
      <c r="V4675" s="3"/>
    </row>
    <row r="4676" spans="1:22" x14ac:dyDescent="0.3">
      <c r="A4676" s="81"/>
      <c r="O4676" s="12"/>
      <c r="P4676" s="12"/>
      <c r="Q4676" s="12"/>
      <c r="R4676" s="12"/>
      <c r="S4676" s="12"/>
      <c r="U4676" s="3"/>
      <c r="V4676" s="3"/>
    </row>
    <row r="4677" spans="1:22" x14ac:dyDescent="0.3">
      <c r="A4677" s="81"/>
      <c r="O4677" s="12"/>
      <c r="P4677" s="12"/>
      <c r="Q4677" s="12"/>
      <c r="R4677" s="12"/>
      <c r="S4677" s="12"/>
      <c r="U4677" s="3"/>
      <c r="V4677" s="3"/>
    </row>
    <row r="4678" spans="1:22" x14ac:dyDescent="0.3">
      <c r="A4678" s="81"/>
      <c r="O4678" s="12"/>
      <c r="P4678" s="12"/>
      <c r="Q4678" s="12"/>
      <c r="R4678" s="12"/>
      <c r="S4678" s="12"/>
      <c r="U4678" s="3"/>
      <c r="V4678" s="3"/>
    </row>
    <row r="4679" spans="1:22" x14ac:dyDescent="0.3">
      <c r="A4679" s="81"/>
      <c r="O4679" s="12"/>
      <c r="P4679" s="12"/>
      <c r="Q4679" s="12"/>
      <c r="R4679" s="12"/>
      <c r="S4679" s="12"/>
      <c r="U4679" s="3"/>
      <c r="V4679" s="3"/>
    </row>
    <row r="4680" spans="1:22" x14ac:dyDescent="0.3">
      <c r="A4680" s="81"/>
      <c r="O4680" s="12"/>
      <c r="P4680" s="12"/>
      <c r="Q4680" s="12"/>
      <c r="R4680" s="12"/>
      <c r="S4680" s="12"/>
      <c r="U4680" s="3"/>
      <c r="V4680" s="3"/>
    </row>
    <row r="4681" spans="1:22" x14ac:dyDescent="0.3">
      <c r="A4681" s="81"/>
      <c r="O4681" s="12"/>
      <c r="P4681" s="12"/>
      <c r="Q4681" s="12"/>
      <c r="R4681" s="12"/>
      <c r="S4681" s="12"/>
      <c r="U4681" s="3"/>
      <c r="V4681" s="3"/>
    </row>
    <row r="4682" spans="1:22" x14ac:dyDescent="0.3">
      <c r="A4682" s="81"/>
      <c r="O4682" s="12"/>
      <c r="P4682" s="12"/>
      <c r="Q4682" s="12"/>
      <c r="R4682" s="12"/>
      <c r="S4682" s="12"/>
      <c r="U4682" s="3"/>
      <c r="V4682" s="3"/>
    </row>
    <row r="4683" spans="1:22" x14ac:dyDescent="0.3">
      <c r="A4683" s="81"/>
      <c r="O4683" s="12"/>
      <c r="P4683" s="12"/>
      <c r="Q4683" s="12"/>
      <c r="R4683" s="12"/>
      <c r="S4683" s="12"/>
      <c r="U4683" s="3"/>
      <c r="V4683" s="3"/>
    </row>
    <row r="4684" spans="1:22" x14ac:dyDescent="0.3">
      <c r="A4684" s="81"/>
      <c r="O4684" s="12"/>
      <c r="P4684" s="12"/>
      <c r="Q4684" s="12"/>
      <c r="R4684" s="12"/>
      <c r="S4684" s="12"/>
      <c r="U4684" s="3"/>
      <c r="V4684" s="3"/>
    </row>
    <row r="4685" spans="1:22" x14ac:dyDescent="0.3">
      <c r="A4685" s="81"/>
      <c r="O4685" s="12"/>
      <c r="P4685" s="12"/>
      <c r="Q4685" s="12"/>
      <c r="R4685" s="12"/>
      <c r="S4685" s="12"/>
      <c r="U4685" s="3"/>
      <c r="V4685" s="3"/>
    </row>
    <row r="4686" spans="1:22" x14ac:dyDescent="0.3">
      <c r="A4686" s="81"/>
      <c r="O4686" s="12"/>
      <c r="P4686" s="12"/>
      <c r="Q4686" s="12"/>
      <c r="R4686" s="12"/>
      <c r="S4686" s="12"/>
      <c r="U4686" s="3"/>
      <c r="V4686" s="3"/>
    </row>
    <row r="4687" spans="1:22" x14ac:dyDescent="0.3">
      <c r="A4687" s="81"/>
      <c r="O4687" s="12"/>
      <c r="P4687" s="12"/>
      <c r="Q4687" s="12"/>
      <c r="R4687" s="12"/>
      <c r="S4687" s="12"/>
      <c r="U4687" s="3"/>
      <c r="V4687" s="3"/>
    </row>
    <row r="4688" spans="1:22" x14ac:dyDescent="0.3">
      <c r="A4688" s="81"/>
      <c r="O4688" s="12"/>
      <c r="P4688" s="12"/>
      <c r="Q4688" s="12"/>
      <c r="R4688" s="12"/>
      <c r="S4688" s="12"/>
      <c r="U4688" s="3"/>
      <c r="V4688" s="3"/>
    </row>
    <row r="4689" spans="1:22" x14ac:dyDescent="0.3">
      <c r="A4689" s="81"/>
      <c r="O4689" s="12"/>
      <c r="P4689" s="12"/>
      <c r="Q4689" s="12"/>
      <c r="R4689" s="12"/>
      <c r="S4689" s="12"/>
      <c r="U4689" s="3"/>
      <c r="V4689" s="3"/>
    </row>
    <row r="4690" spans="1:22" x14ac:dyDescent="0.3">
      <c r="A4690" s="81"/>
      <c r="O4690" s="12"/>
      <c r="P4690" s="12"/>
      <c r="Q4690" s="12"/>
      <c r="R4690" s="12"/>
      <c r="S4690" s="12"/>
      <c r="U4690" s="3"/>
      <c r="V4690" s="3"/>
    </row>
    <row r="4691" spans="1:22" x14ac:dyDescent="0.3">
      <c r="A4691" s="81"/>
      <c r="O4691" s="12"/>
      <c r="P4691" s="12"/>
      <c r="Q4691" s="12"/>
      <c r="R4691" s="12"/>
      <c r="S4691" s="12"/>
      <c r="U4691" s="3"/>
      <c r="V4691" s="3"/>
    </row>
    <row r="4692" spans="1:22" x14ac:dyDescent="0.3">
      <c r="A4692" s="81"/>
      <c r="O4692" s="12"/>
      <c r="P4692" s="12"/>
      <c r="Q4692" s="12"/>
      <c r="R4692" s="12"/>
      <c r="S4692" s="12"/>
      <c r="U4692" s="3"/>
      <c r="V4692" s="3"/>
    </row>
    <row r="4693" spans="1:22" x14ac:dyDescent="0.3">
      <c r="A4693" s="81"/>
      <c r="O4693" s="12"/>
      <c r="P4693" s="12"/>
      <c r="Q4693" s="12"/>
      <c r="R4693" s="12"/>
      <c r="S4693" s="12"/>
      <c r="U4693" s="3"/>
      <c r="V4693" s="3"/>
    </row>
    <row r="4694" spans="1:22" x14ac:dyDescent="0.3">
      <c r="A4694" s="81"/>
      <c r="O4694" s="12"/>
      <c r="P4694" s="12"/>
      <c r="Q4694" s="12"/>
      <c r="R4694" s="12"/>
      <c r="S4694" s="12"/>
      <c r="U4694" s="3"/>
      <c r="V4694" s="3"/>
    </row>
    <row r="4695" spans="1:22" x14ac:dyDescent="0.3">
      <c r="A4695" s="81"/>
      <c r="O4695" s="12"/>
      <c r="P4695" s="12"/>
      <c r="Q4695" s="12"/>
      <c r="R4695" s="12"/>
      <c r="S4695" s="12"/>
      <c r="U4695" s="3"/>
      <c r="V4695" s="3"/>
    </row>
    <row r="4696" spans="1:22" x14ac:dyDescent="0.3">
      <c r="A4696" s="81"/>
      <c r="O4696" s="12"/>
      <c r="P4696" s="12"/>
      <c r="Q4696" s="12"/>
      <c r="R4696" s="12"/>
      <c r="S4696" s="12"/>
      <c r="U4696" s="3"/>
      <c r="V4696" s="3"/>
    </row>
    <row r="4697" spans="1:22" x14ac:dyDescent="0.3">
      <c r="A4697" s="81"/>
      <c r="O4697" s="12"/>
      <c r="P4697" s="12"/>
      <c r="Q4697" s="12"/>
      <c r="R4697" s="12"/>
      <c r="S4697" s="12"/>
      <c r="U4697" s="3"/>
      <c r="V4697" s="3"/>
    </row>
    <row r="4698" spans="1:22" x14ac:dyDescent="0.3">
      <c r="A4698" s="81"/>
      <c r="O4698" s="12"/>
      <c r="P4698" s="12"/>
      <c r="Q4698" s="12"/>
      <c r="R4698" s="12"/>
      <c r="S4698" s="12"/>
      <c r="U4698" s="3"/>
      <c r="V4698" s="3"/>
    </row>
    <row r="4699" spans="1:22" x14ac:dyDescent="0.3">
      <c r="A4699" s="81"/>
      <c r="O4699" s="12"/>
      <c r="P4699" s="12"/>
      <c r="Q4699" s="12"/>
      <c r="R4699" s="12"/>
      <c r="S4699" s="12"/>
      <c r="U4699" s="3"/>
      <c r="V4699" s="3"/>
    </row>
    <row r="4700" spans="1:22" x14ac:dyDescent="0.3">
      <c r="A4700" s="81"/>
      <c r="O4700" s="12"/>
      <c r="P4700" s="12"/>
      <c r="Q4700" s="12"/>
      <c r="R4700" s="12"/>
      <c r="S4700" s="12"/>
      <c r="U4700" s="3"/>
      <c r="V4700" s="3"/>
    </row>
    <row r="4701" spans="1:22" x14ac:dyDescent="0.3">
      <c r="A4701" s="81"/>
      <c r="O4701" s="12"/>
      <c r="P4701" s="12"/>
      <c r="Q4701" s="12"/>
      <c r="R4701" s="12"/>
      <c r="S4701" s="12"/>
      <c r="U4701" s="3"/>
      <c r="V4701" s="3"/>
    </row>
    <row r="4702" spans="1:22" x14ac:dyDescent="0.3">
      <c r="A4702" s="81"/>
      <c r="O4702" s="12"/>
      <c r="P4702" s="12"/>
      <c r="Q4702" s="12"/>
      <c r="R4702" s="12"/>
      <c r="S4702" s="12"/>
      <c r="U4702" s="3"/>
      <c r="V4702" s="3"/>
    </row>
    <row r="4703" spans="1:22" x14ac:dyDescent="0.3">
      <c r="A4703" s="81"/>
      <c r="O4703" s="12"/>
      <c r="P4703" s="12"/>
      <c r="Q4703" s="12"/>
      <c r="R4703" s="12"/>
      <c r="S4703" s="12"/>
      <c r="U4703" s="3"/>
      <c r="V4703" s="3"/>
    </row>
    <row r="4704" spans="1:22" x14ac:dyDescent="0.3">
      <c r="A4704" s="81"/>
      <c r="O4704" s="12"/>
      <c r="P4704" s="12"/>
      <c r="Q4704" s="12"/>
      <c r="R4704" s="12"/>
      <c r="S4704" s="12"/>
      <c r="U4704" s="3"/>
      <c r="V4704" s="3"/>
    </row>
    <row r="4705" spans="1:22" x14ac:dyDescent="0.3">
      <c r="A4705" s="81"/>
      <c r="O4705" s="12"/>
      <c r="P4705" s="12"/>
      <c r="Q4705" s="12"/>
      <c r="R4705" s="12"/>
      <c r="S4705" s="12"/>
      <c r="U4705" s="3"/>
      <c r="V4705" s="3"/>
    </row>
    <row r="4706" spans="1:22" x14ac:dyDescent="0.3">
      <c r="A4706" s="81"/>
      <c r="O4706" s="12"/>
      <c r="P4706" s="12"/>
      <c r="Q4706" s="12"/>
      <c r="R4706" s="12"/>
      <c r="S4706" s="12"/>
      <c r="U4706" s="3"/>
      <c r="V4706" s="3"/>
    </row>
    <row r="4707" spans="1:22" x14ac:dyDescent="0.3">
      <c r="A4707" s="81"/>
      <c r="O4707" s="12"/>
      <c r="P4707" s="12"/>
      <c r="Q4707" s="12"/>
      <c r="R4707" s="12"/>
      <c r="S4707" s="12"/>
      <c r="U4707" s="3"/>
      <c r="V4707" s="3"/>
    </row>
    <row r="4708" spans="1:22" x14ac:dyDescent="0.3">
      <c r="A4708" s="81"/>
      <c r="O4708" s="12"/>
      <c r="P4708" s="12"/>
      <c r="Q4708" s="12"/>
      <c r="R4708" s="12"/>
      <c r="S4708" s="12"/>
      <c r="U4708" s="3"/>
      <c r="V4708" s="3"/>
    </row>
    <row r="4709" spans="1:22" x14ac:dyDescent="0.3">
      <c r="A4709" s="81"/>
      <c r="O4709" s="12"/>
      <c r="P4709" s="12"/>
      <c r="Q4709" s="12"/>
      <c r="R4709" s="12"/>
      <c r="S4709" s="12"/>
      <c r="U4709" s="3"/>
      <c r="V4709" s="3"/>
    </row>
    <row r="4710" spans="1:22" x14ac:dyDescent="0.3">
      <c r="A4710" s="81"/>
      <c r="O4710" s="12"/>
      <c r="P4710" s="12"/>
      <c r="Q4710" s="12"/>
      <c r="R4710" s="12"/>
      <c r="S4710" s="12"/>
      <c r="U4710" s="3"/>
      <c r="V4710" s="3"/>
    </row>
    <row r="4711" spans="1:22" x14ac:dyDescent="0.3">
      <c r="A4711" s="81"/>
      <c r="O4711" s="12"/>
      <c r="P4711" s="12"/>
      <c r="Q4711" s="12"/>
      <c r="R4711" s="12"/>
      <c r="S4711" s="12"/>
      <c r="U4711" s="3"/>
      <c r="V4711" s="3"/>
    </row>
    <row r="4712" spans="1:22" x14ac:dyDescent="0.3">
      <c r="A4712" s="81"/>
      <c r="O4712" s="12"/>
      <c r="P4712" s="12"/>
      <c r="Q4712" s="12"/>
      <c r="R4712" s="12"/>
      <c r="S4712" s="12"/>
      <c r="U4712" s="3"/>
      <c r="V4712" s="3"/>
    </row>
    <row r="4713" spans="1:22" x14ac:dyDescent="0.3">
      <c r="A4713" s="81"/>
      <c r="O4713" s="12"/>
      <c r="P4713" s="12"/>
      <c r="Q4713" s="12"/>
      <c r="R4713" s="12"/>
      <c r="S4713" s="12"/>
      <c r="U4713" s="3"/>
      <c r="V4713" s="3"/>
    </row>
    <row r="4714" spans="1:22" x14ac:dyDescent="0.3">
      <c r="A4714" s="81"/>
      <c r="O4714" s="12"/>
      <c r="P4714" s="12"/>
      <c r="Q4714" s="12"/>
      <c r="R4714" s="12"/>
      <c r="S4714" s="12"/>
      <c r="U4714" s="3"/>
      <c r="V4714" s="3"/>
    </row>
    <row r="4715" spans="1:22" x14ac:dyDescent="0.3">
      <c r="A4715" s="81"/>
      <c r="O4715" s="12"/>
      <c r="P4715" s="12"/>
      <c r="Q4715" s="12"/>
      <c r="R4715" s="12"/>
      <c r="S4715" s="12"/>
      <c r="U4715" s="3"/>
      <c r="V4715" s="3"/>
    </row>
    <row r="4716" spans="1:22" x14ac:dyDescent="0.3">
      <c r="A4716" s="81"/>
      <c r="O4716" s="12"/>
      <c r="P4716" s="12"/>
      <c r="Q4716" s="12"/>
      <c r="R4716" s="12"/>
      <c r="S4716" s="12"/>
      <c r="U4716" s="3"/>
      <c r="V4716" s="3"/>
    </row>
    <row r="4717" spans="1:22" x14ac:dyDescent="0.3">
      <c r="A4717" s="81"/>
      <c r="O4717" s="12"/>
      <c r="P4717" s="12"/>
      <c r="Q4717" s="12"/>
      <c r="R4717" s="12"/>
      <c r="S4717" s="12"/>
      <c r="U4717" s="3"/>
      <c r="V4717" s="3"/>
    </row>
    <row r="4718" spans="1:22" x14ac:dyDescent="0.3">
      <c r="A4718" s="81"/>
      <c r="O4718" s="12"/>
      <c r="P4718" s="12"/>
      <c r="Q4718" s="12"/>
      <c r="R4718" s="12"/>
      <c r="S4718" s="12"/>
      <c r="U4718" s="3"/>
      <c r="V4718" s="3"/>
    </row>
    <row r="4719" spans="1:22" x14ac:dyDescent="0.3">
      <c r="A4719" s="81"/>
      <c r="O4719" s="12"/>
      <c r="P4719" s="12"/>
      <c r="Q4719" s="12"/>
      <c r="R4719" s="12"/>
      <c r="S4719" s="12"/>
      <c r="U4719" s="3"/>
      <c r="V4719" s="3"/>
    </row>
    <row r="4720" spans="1:22" x14ac:dyDescent="0.3">
      <c r="A4720" s="81"/>
      <c r="O4720" s="12"/>
      <c r="P4720" s="12"/>
      <c r="Q4720" s="12"/>
      <c r="R4720" s="12"/>
      <c r="S4720" s="12"/>
      <c r="U4720" s="3"/>
      <c r="V4720" s="3"/>
    </row>
    <row r="4721" spans="1:22" x14ac:dyDescent="0.3">
      <c r="A4721" s="81"/>
      <c r="O4721" s="12"/>
      <c r="P4721" s="12"/>
      <c r="Q4721" s="12"/>
      <c r="R4721" s="12"/>
      <c r="S4721" s="12"/>
      <c r="U4721" s="3"/>
      <c r="V4721" s="3"/>
    </row>
    <row r="4722" spans="1:22" x14ac:dyDescent="0.3">
      <c r="A4722" s="81"/>
      <c r="O4722" s="12"/>
      <c r="P4722" s="12"/>
      <c r="Q4722" s="12"/>
      <c r="R4722" s="12"/>
      <c r="S4722" s="12"/>
      <c r="U4722" s="3"/>
      <c r="V4722" s="3"/>
    </row>
    <row r="4723" spans="1:22" x14ac:dyDescent="0.3">
      <c r="A4723" s="81"/>
      <c r="O4723" s="12"/>
      <c r="P4723" s="12"/>
      <c r="Q4723" s="12"/>
      <c r="R4723" s="12"/>
      <c r="S4723" s="12"/>
      <c r="U4723" s="3"/>
      <c r="V4723" s="3"/>
    </row>
    <row r="4724" spans="1:22" x14ac:dyDescent="0.3">
      <c r="A4724" s="81"/>
      <c r="O4724" s="12"/>
      <c r="P4724" s="12"/>
      <c r="Q4724" s="12"/>
      <c r="R4724" s="12"/>
      <c r="S4724" s="12"/>
      <c r="U4724" s="3"/>
      <c r="V4724" s="3"/>
    </row>
    <row r="4725" spans="1:22" x14ac:dyDescent="0.3">
      <c r="A4725" s="81"/>
      <c r="O4725" s="12"/>
      <c r="P4725" s="12"/>
      <c r="Q4725" s="12"/>
      <c r="R4725" s="12"/>
      <c r="S4725" s="12"/>
      <c r="U4725" s="3"/>
      <c r="V4725" s="3"/>
    </row>
    <row r="4726" spans="1:22" x14ac:dyDescent="0.3">
      <c r="A4726" s="81"/>
      <c r="O4726" s="12"/>
      <c r="P4726" s="12"/>
      <c r="Q4726" s="12"/>
      <c r="R4726" s="12"/>
      <c r="S4726" s="12"/>
      <c r="U4726" s="3"/>
      <c r="V4726" s="3"/>
    </row>
    <row r="4727" spans="1:22" x14ac:dyDescent="0.3">
      <c r="A4727" s="81"/>
      <c r="O4727" s="12"/>
      <c r="P4727" s="12"/>
      <c r="Q4727" s="12"/>
      <c r="R4727" s="12"/>
      <c r="S4727" s="12"/>
      <c r="U4727" s="3"/>
      <c r="V4727" s="3"/>
    </row>
    <row r="4728" spans="1:22" x14ac:dyDescent="0.3">
      <c r="A4728" s="81"/>
      <c r="O4728" s="12"/>
      <c r="P4728" s="12"/>
      <c r="Q4728" s="12"/>
      <c r="R4728" s="12"/>
      <c r="S4728" s="12"/>
      <c r="U4728" s="3"/>
      <c r="V4728" s="3"/>
    </row>
    <row r="4729" spans="1:22" x14ac:dyDescent="0.3">
      <c r="A4729" s="81"/>
      <c r="O4729" s="12"/>
      <c r="P4729" s="12"/>
      <c r="Q4729" s="12"/>
      <c r="R4729" s="12"/>
      <c r="S4729" s="12"/>
      <c r="U4729" s="3"/>
      <c r="V4729" s="3"/>
    </row>
    <row r="4730" spans="1:22" x14ac:dyDescent="0.3">
      <c r="A4730" s="81"/>
      <c r="O4730" s="12"/>
      <c r="P4730" s="12"/>
      <c r="Q4730" s="12"/>
      <c r="R4730" s="12"/>
      <c r="S4730" s="12"/>
      <c r="U4730" s="3"/>
      <c r="V4730" s="3"/>
    </row>
    <row r="4731" spans="1:22" x14ac:dyDescent="0.3">
      <c r="A4731" s="81"/>
      <c r="O4731" s="12"/>
      <c r="P4731" s="12"/>
      <c r="Q4731" s="12"/>
      <c r="R4731" s="12"/>
      <c r="S4731" s="12"/>
      <c r="U4731" s="3"/>
      <c r="V4731" s="3"/>
    </row>
    <row r="4732" spans="1:22" x14ac:dyDescent="0.3">
      <c r="A4732" s="81"/>
      <c r="O4732" s="12"/>
      <c r="P4732" s="12"/>
      <c r="Q4732" s="12"/>
      <c r="R4732" s="12"/>
      <c r="S4732" s="12"/>
      <c r="U4732" s="3"/>
      <c r="V4732" s="3"/>
    </row>
    <row r="4733" spans="1:22" x14ac:dyDescent="0.3">
      <c r="A4733" s="81"/>
      <c r="O4733" s="12"/>
      <c r="P4733" s="12"/>
      <c r="Q4733" s="12"/>
      <c r="R4733" s="12"/>
      <c r="S4733" s="12"/>
      <c r="U4733" s="3"/>
      <c r="V4733" s="3"/>
    </row>
    <row r="4734" spans="1:22" x14ac:dyDescent="0.3">
      <c r="A4734" s="81"/>
      <c r="O4734" s="12"/>
      <c r="P4734" s="12"/>
      <c r="Q4734" s="12"/>
      <c r="R4734" s="12"/>
      <c r="S4734" s="12"/>
      <c r="U4734" s="3"/>
      <c r="V4734" s="3"/>
    </row>
    <row r="4735" spans="1:22" x14ac:dyDescent="0.3">
      <c r="A4735" s="81"/>
      <c r="O4735" s="12"/>
      <c r="P4735" s="12"/>
      <c r="Q4735" s="12"/>
      <c r="R4735" s="12"/>
      <c r="S4735" s="12"/>
      <c r="U4735" s="3"/>
      <c r="V4735" s="3"/>
    </row>
    <row r="4736" spans="1:22" x14ac:dyDescent="0.3">
      <c r="A4736" s="81"/>
      <c r="O4736" s="12"/>
      <c r="P4736" s="12"/>
      <c r="Q4736" s="12"/>
      <c r="R4736" s="12"/>
      <c r="S4736" s="12"/>
      <c r="U4736" s="3"/>
      <c r="V4736" s="3"/>
    </row>
    <row r="4737" spans="1:22" x14ac:dyDescent="0.3">
      <c r="A4737" s="81"/>
      <c r="O4737" s="12"/>
      <c r="P4737" s="12"/>
      <c r="Q4737" s="12"/>
      <c r="R4737" s="12"/>
      <c r="S4737" s="12"/>
      <c r="U4737" s="3"/>
      <c r="V4737" s="3"/>
    </row>
    <row r="4738" spans="1:22" x14ac:dyDescent="0.3">
      <c r="A4738" s="81"/>
      <c r="O4738" s="12"/>
      <c r="P4738" s="12"/>
      <c r="Q4738" s="12"/>
      <c r="R4738" s="12"/>
      <c r="S4738" s="12"/>
      <c r="U4738" s="3"/>
      <c r="V4738" s="3"/>
    </row>
    <row r="4739" spans="1:22" x14ac:dyDescent="0.3">
      <c r="A4739" s="81"/>
      <c r="O4739" s="12"/>
      <c r="P4739" s="12"/>
      <c r="Q4739" s="12"/>
      <c r="R4739" s="12"/>
      <c r="S4739" s="12"/>
      <c r="U4739" s="3"/>
      <c r="V4739" s="3"/>
    </row>
    <row r="4740" spans="1:22" x14ac:dyDescent="0.3">
      <c r="A4740" s="81"/>
      <c r="O4740" s="12"/>
      <c r="P4740" s="12"/>
      <c r="Q4740" s="12"/>
      <c r="R4740" s="12"/>
      <c r="S4740" s="12"/>
      <c r="U4740" s="3"/>
      <c r="V4740" s="3"/>
    </row>
    <row r="4741" spans="1:22" x14ac:dyDescent="0.3">
      <c r="A4741" s="81"/>
      <c r="O4741" s="12"/>
      <c r="P4741" s="12"/>
      <c r="Q4741" s="12"/>
      <c r="R4741" s="12"/>
      <c r="S4741" s="12"/>
      <c r="U4741" s="3"/>
      <c r="V4741" s="3"/>
    </row>
    <row r="4742" spans="1:22" x14ac:dyDescent="0.3">
      <c r="A4742" s="81"/>
      <c r="O4742" s="12"/>
      <c r="P4742" s="12"/>
      <c r="Q4742" s="12"/>
      <c r="R4742" s="12"/>
      <c r="S4742" s="12"/>
      <c r="U4742" s="3"/>
      <c r="V4742" s="3"/>
    </row>
    <row r="4743" spans="1:22" x14ac:dyDescent="0.3">
      <c r="A4743" s="81"/>
      <c r="O4743" s="12"/>
      <c r="P4743" s="12"/>
      <c r="Q4743" s="12"/>
      <c r="R4743" s="12"/>
      <c r="S4743" s="12"/>
      <c r="U4743" s="3"/>
      <c r="V4743" s="3"/>
    </row>
    <row r="4744" spans="1:22" x14ac:dyDescent="0.3">
      <c r="A4744" s="81"/>
      <c r="O4744" s="12"/>
      <c r="P4744" s="12"/>
      <c r="Q4744" s="12"/>
      <c r="R4744" s="12"/>
      <c r="S4744" s="12"/>
      <c r="U4744" s="3"/>
      <c r="V4744" s="3"/>
    </row>
    <row r="4745" spans="1:22" x14ac:dyDescent="0.3">
      <c r="A4745" s="81"/>
      <c r="O4745" s="12"/>
      <c r="P4745" s="12"/>
      <c r="Q4745" s="12"/>
      <c r="R4745" s="12"/>
      <c r="S4745" s="12"/>
      <c r="U4745" s="3"/>
      <c r="V4745" s="3"/>
    </row>
    <row r="4746" spans="1:22" x14ac:dyDescent="0.3">
      <c r="A4746" s="81"/>
      <c r="O4746" s="12"/>
      <c r="P4746" s="12"/>
      <c r="Q4746" s="12"/>
      <c r="R4746" s="12"/>
      <c r="S4746" s="12"/>
      <c r="U4746" s="3"/>
      <c r="V4746" s="3"/>
    </row>
    <row r="4747" spans="1:22" x14ac:dyDescent="0.3">
      <c r="A4747" s="81"/>
      <c r="O4747" s="12"/>
      <c r="P4747" s="12"/>
      <c r="Q4747" s="12"/>
      <c r="R4747" s="12"/>
      <c r="S4747" s="12"/>
      <c r="U4747" s="3"/>
      <c r="V4747" s="3"/>
    </row>
    <row r="4748" spans="1:22" x14ac:dyDescent="0.3">
      <c r="A4748" s="81"/>
      <c r="O4748" s="12"/>
      <c r="P4748" s="12"/>
      <c r="Q4748" s="12"/>
      <c r="R4748" s="12"/>
      <c r="S4748" s="12"/>
      <c r="U4748" s="3"/>
      <c r="V4748" s="3"/>
    </row>
    <row r="4749" spans="1:22" x14ac:dyDescent="0.3">
      <c r="A4749" s="81"/>
      <c r="O4749" s="12"/>
      <c r="P4749" s="12"/>
      <c r="Q4749" s="12"/>
      <c r="R4749" s="12"/>
      <c r="S4749" s="12"/>
      <c r="U4749" s="3"/>
      <c r="V4749" s="3"/>
    </row>
    <row r="4750" spans="1:22" x14ac:dyDescent="0.3">
      <c r="A4750" s="81"/>
      <c r="O4750" s="12"/>
      <c r="P4750" s="12"/>
      <c r="Q4750" s="12"/>
      <c r="R4750" s="12"/>
      <c r="S4750" s="12"/>
      <c r="U4750" s="3"/>
      <c r="V4750" s="3"/>
    </row>
    <row r="4751" spans="1:22" x14ac:dyDescent="0.3">
      <c r="A4751" s="81"/>
      <c r="O4751" s="12"/>
      <c r="P4751" s="12"/>
      <c r="Q4751" s="12"/>
      <c r="R4751" s="12"/>
      <c r="S4751" s="12"/>
      <c r="U4751" s="3"/>
      <c r="V4751" s="3"/>
    </row>
    <row r="4752" spans="1:22" x14ac:dyDescent="0.3">
      <c r="A4752" s="81"/>
      <c r="O4752" s="12"/>
      <c r="P4752" s="12"/>
      <c r="Q4752" s="12"/>
      <c r="R4752" s="12"/>
      <c r="S4752" s="12"/>
      <c r="U4752" s="3"/>
      <c r="V4752" s="3"/>
    </row>
    <row r="4753" spans="1:22" x14ac:dyDescent="0.3">
      <c r="A4753" s="81"/>
      <c r="O4753" s="12"/>
      <c r="P4753" s="12"/>
      <c r="Q4753" s="12"/>
      <c r="R4753" s="12"/>
      <c r="S4753" s="12"/>
      <c r="U4753" s="3"/>
      <c r="V4753" s="3"/>
    </row>
    <row r="4754" spans="1:22" x14ac:dyDescent="0.3">
      <c r="A4754" s="81"/>
      <c r="O4754" s="12"/>
      <c r="P4754" s="12"/>
      <c r="Q4754" s="12"/>
      <c r="R4754" s="12"/>
      <c r="S4754" s="12"/>
      <c r="U4754" s="3"/>
      <c r="V4754" s="3"/>
    </row>
    <row r="4755" spans="1:22" x14ac:dyDescent="0.3">
      <c r="A4755" s="81"/>
      <c r="O4755" s="12"/>
      <c r="P4755" s="12"/>
      <c r="Q4755" s="12"/>
      <c r="R4755" s="12"/>
      <c r="S4755" s="12"/>
      <c r="U4755" s="3"/>
      <c r="V4755" s="3"/>
    </row>
    <row r="4756" spans="1:22" x14ac:dyDescent="0.3">
      <c r="A4756" s="81"/>
      <c r="O4756" s="12"/>
      <c r="P4756" s="12"/>
      <c r="Q4756" s="12"/>
      <c r="R4756" s="12"/>
      <c r="S4756" s="12"/>
      <c r="U4756" s="3"/>
      <c r="V4756" s="3"/>
    </row>
    <row r="4757" spans="1:22" x14ac:dyDescent="0.3">
      <c r="A4757" s="81"/>
      <c r="O4757" s="12"/>
      <c r="P4757" s="12"/>
      <c r="Q4757" s="12"/>
      <c r="R4757" s="12"/>
      <c r="S4757" s="12"/>
      <c r="U4757" s="3"/>
      <c r="V4757" s="3"/>
    </row>
    <row r="4758" spans="1:22" x14ac:dyDescent="0.3">
      <c r="A4758" s="81"/>
      <c r="O4758" s="12"/>
      <c r="P4758" s="12"/>
      <c r="Q4758" s="12"/>
      <c r="R4758" s="12"/>
      <c r="S4758" s="12"/>
      <c r="U4758" s="3"/>
      <c r="V4758" s="3"/>
    </row>
    <row r="4759" spans="1:22" x14ac:dyDescent="0.3">
      <c r="A4759" s="81"/>
      <c r="O4759" s="12"/>
      <c r="P4759" s="12"/>
      <c r="Q4759" s="12"/>
      <c r="R4759" s="12"/>
      <c r="S4759" s="12"/>
      <c r="U4759" s="3"/>
      <c r="V4759" s="3"/>
    </row>
    <row r="4760" spans="1:22" x14ac:dyDescent="0.3">
      <c r="A4760" s="81"/>
      <c r="O4760" s="12"/>
      <c r="P4760" s="12"/>
      <c r="Q4760" s="12"/>
      <c r="R4760" s="12"/>
      <c r="S4760" s="12"/>
      <c r="U4760" s="3"/>
      <c r="V4760" s="3"/>
    </row>
    <row r="4761" spans="1:22" x14ac:dyDescent="0.3">
      <c r="A4761" s="81"/>
      <c r="O4761" s="12"/>
      <c r="P4761" s="12"/>
      <c r="Q4761" s="12"/>
      <c r="R4761" s="12"/>
      <c r="S4761" s="12"/>
      <c r="U4761" s="3"/>
      <c r="V4761" s="3"/>
    </row>
    <row r="4762" spans="1:22" x14ac:dyDescent="0.3">
      <c r="A4762" s="81"/>
      <c r="O4762" s="12"/>
      <c r="P4762" s="12"/>
      <c r="Q4762" s="12"/>
      <c r="R4762" s="12"/>
      <c r="S4762" s="12"/>
      <c r="U4762" s="3"/>
      <c r="V4762" s="3"/>
    </row>
    <row r="4763" spans="1:22" x14ac:dyDescent="0.3">
      <c r="A4763" s="81"/>
      <c r="O4763" s="12"/>
      <c r="P4763" s="12"/>
      <c r="Q4763" s="12"/>
      <c r="R4763" s="12"/>
      <c r="S4763" s="12"/>
      <c r="U4763" s="3"/>
      <c r="V4763" s="3"/>
    </row>
    <row r="4764" spans="1:22" x14ac:dyDescent="0.3">
      <c r="A4764" s="81"/>
      <c r="O4764" s="12"/>
      <c r="P4764" s="12"/>
      <c r="Q4764" s="12"/>
      <c r="R4764" s="12"/>
      <c r="S4764" s="12"/>
      <c r="U4764" s="3"/>
      <c r="V4764" s="3"/>
    </row>
    <row r="4765" spans="1:22" x14ac:dyDescent="0.3">
      <c r="A4765" s="81"/>
      <c r="O4765" s="12"/>
      <c r="P4765" s="12"/>
      <c r="Q4765" s="12"/>
      <c r="R4765" s="12"/>
      <c r="S4765" s="12"/>
      <c r="U4765" s="3"/>
      <c r="V4765" s="3"/>
    </row>
    <row r="4766" spans="1:22" x14ac:dyDescent="0.3">
      <c r="A4766" s="81"/>
      <c r="O4766" s="12"/>
      <c r="P4766" s="12"/>
      <c r="Q4766" s="12"/>
      <c r="R4766" s="12"/>
      <c r="S4766" s="12"/>
      <c r="U4766" s="3"/>
      <c r="V4766" s="3"/>
    </row>
    <row r="4767" spans="1:22" x14ac:dyDescent="0.3">
      <c r="A4767" s="81"/>
      <c r="O4767" s="12"/>
      <c r="P4767" s="12"/>
      <c r="Q4767" s="12"/>
      <c r="R4767" s="12"/>
      <c r="S4767" s="12"/>
      <c r="U4767" s="3"/>
      <c r="V4767" s="3"/>
    </row>
    <row r="4768" spans="1:22" x14ac:dyDescent="0.3">
      <c r="A4768" s="81"/>
      <c r="O4768" s="12"/>
      <c r="P4768" s="12"/>
      <c r="Q4768" s="12"/>
      <c r="R4768" s="12"/>
      <c r="S4768" s="12"/>
      <c r="U4768" s="3"/>
      <c r="V4768" s="3"/>
    </row>
    <row r="4769" spans="1:22" x14ac:dyDescent="0.3">
      <c r="A4769" s="81"/>
      <c r="O4769" s="12"/>
      <c r="P4769" s="12"/>
      <c r="Q4769" s="12"/>
      <c r="R4769" s="12"/>
      <c r="S4769" s="12"/>
      <c r="U4769" s="3"/>
      <c r="V4769" s="3"/>
    </row>
    <row r="4770" spans="1:22" x14ac:dyDescent="0.3">
      <c r="A4770" s="81"/>
      <c r="O4770" s="12"/>
      <c r="P4770" s="12"/>
      <c r="Q4770" s="12"/>
      <c r="R4770" s="12"/>
      <c r="S4770" s="12"/>
      <c r="U4770" s="3"/>
      <c r="V4770" s="3"/>
    </row>
    <row r="4771" spans="1:22" x14ac:dyDescent="0.3">
      <c r="A4771" s="81"/>
      <c r="O4771" s="12"/>
      <c r="P4771" s="12"/>
      <c r="Q4771" s="12"/>
      <c r="R4771" s="12"/>
      <c r="S4771" s="12"/>
      <c r="U4771" s="3"/>
      <c r="V4771" s="3"/>
    </row>
    <row r="4772" spans="1:22" x14ac:dyDescent="0.3">
      <c r="A4772" s="81"/>
      <c r="O4772" s="12"/>
      <c r="P4772" s="12"/>
      <c r="Q4772" s="12"/>
      <c r="R4772" s="12"/>
      <c r="S4772" s="12"/>
      <c r="U4772" s="3"/>
      <c r="V4772" s="3"/>
    </row>
    <row r="4773" spans="1:22" x14ac:dyDescent="0.3">
      <c r="A4773" s="81"/>
      <c r="O4773" s="12"/>
      <c r="P4773" s="12"/>
      <c r="Q4773" s="12"/>
      <c r="R4773" s="12"/>
      <c r="S4773" s="12"/>
      <c r="U4773" s="3"/>
      <c r="V4773" s="3"/>
    </row>
    <row r="4774" spans="1:22" x14ac:dyDescent="0.3">
      <c r="A4774" s="81"/>
      <c r="O4774" s="12"/>
      <c r="P4774" s="12"/>
      <c r="Q4774" s="12"/>
      <c r="R4774" s="12"/>
      <c r="S4774" s="12"/>
      <c r="U4774" s="3"/>
      <c r="V4774" s="3"/>
    </row>
    <row r="4775" spans="1:22" x14ac:dyDescent="0.3">
      <c r="A4775" s="81"/>
      <c r="O4775" s="12"/>
      <c r="P4775" s="12"/>
      <c r="Q4775" s="12"/>
      <c r="R4775" s="12"/>
      <c r="S4775" s="12"/>
      <c r="U4775" s="3"/>
      <c r="V4775" s="3"/>
    </row>
    <row r="4776" spans="1:22" x14ac:dyDescent="0.3">
      <c r="A4776" s="81"/>
      <c r="O4776" s="12"/>
      <c r="P4776" s="12"/>
      <c r="Q4776" s="12"/>
      <c r="R4776" s="12"/>
      <c r="S4776" s="12"/>
      <c r="U4776" s="3"/>
      <c r="V4776" s="3"/>
    </row>
    <row r="4777" spans="1:22" x14ac:dyDescent="0.3">
      <c r="A4777" s="81"/>
      <c r="O4777" s="12"/>
      <c r="P4777" s="12"/>
      <c r="Q4777" s="12"/>
      <c r="R4777" s="12"/>
      <c r="S4777" s="12"/>
      <c r="U4777" s="3"/>
      <c r="V4777" s="3"/>
    </row>
    <row r="4778" spans="1:22" x14ac:dyDescent="0.3">
      <c r="A4778" s="81"/>
      <c r="O4778" s="12"/>
      <c r="P4778" s="12"/>
      <c r="Q4778" s="12"/>
      <c r="R4778" s="12"/>
      <c r="S4778" s="12"/>
      <c r="U4778" s="3"/>
      <c r="V4778" s="3"/>
    </row>
    <row r="4779" spans="1:22" x14ac:dyDescent="0.3">
      <c r="A4779" s="81"/>
      <c r="O4779" s="12"/>
      <c r="P4779" s="12"/>
      <c r="Q4779" s="12"/>
      <c r="R4779" s="12"/>
      <c r="S4779" s="12"/>
      <c r="U4779" s="3"/>
      <c r="V4779" s="3"/>
    </row>
    <row r="4780" spans="1:22" x14ac:dyDescent="0.3">
      <c r="A4780" s="81"/>
      <c r="O4780" s="12"/>
      <c r="P4780" s="12"/>
      <c r="Q4780" s="12"/>
      <c r="R4780" s="12"/>
      <c r="S4780" s="12"/>
      <c r="U4780" s="3"/>
      <c r="V4780" s="3"/>
    </row>
    <row r="4781" spans="1:22" x14ac:dyDescent="0.3">
      <c r="A4781" s="81"/>
      <c r="O4781" s="12"/>
      <c r="P4781" s="12"/>
      <c r="Q4781" s="12"/>
      <c r="R4781" s="12"/>
      <c r="S4781" s="12"/>
      <c r="U4781" s="3"/>
      <c r="V4781" s="3"/>
    </row>
    <row r="4782" spans="1:22" x14ac:dyDescent="0.3">
      <c r="A4782" s="81"/>
      <c r="O4782" s="12"/>
      <c r="P4782" s="12"/>
      <c r="Q4782" s="12"/>
      <c r="R4782" s="12"/>
      <c r="S4782" s="12"/>
      <c r="U4782" s="3"/>
      <c r="V4782" s="3"/>
    </row>
    <row r="4783" spans="1:22" x14ac:dyDescent="0.3">
      <c r="A4783" s="81"/>
      <c r="O4783" s="12"/>
      <c r="P4783" s="12"/>
      <c r="Q4783" s="12"/>
      <c r="R4783" s="12"/>
      <c r="S4783" s="12"/>
      <c r="U4783" s="3"/>
      <c r="V4783" s="3"/>
    </row>
    <row r="4784" spans="1:22" x14ac:dyDescent="0.3">
      <c r="A4784" s="81"/>
      <c r="O4784" s="12"/>
      <c r="P4784" s="12"/>
      <c r="Q4784" s="12"/>
      <c r="R4784" s="12"/>
      <c r="S4784" s="12"/>
      <c r="U4784" s="3"/>
      <c r="V4784" s="3"/>
    </row>
    <row r="4785" spans="1:22" x14ac:dyDescent="0.3">
      <c r="A4785" s="81"/>
      <c r="O4785" s="12"/>
      <c r="P4785" s="12"/>
      <c r="Q4785" s="12"/>
      <c r="R4785" s="12"/>
      <c r="S4785" s="12"/>
      <c r="U4785" s="3"/>
      <c r="V4785" s="3"/>
    </row>
    <row r="4786" spans="1:22" x14ac:dyDescent="0.3">
      <c r="A4786" s="81"/>
      <c r="O4786" s="12"/>
      <c r="P4786" s="12"/>
      <c r="Q4786" s="12"/>
      <c r="R4786" s="12"/>
      <c r="S4786" s="12"/>
      <c r="U4786" s="3"/>
      <c r="V4786" s="3"/>
    </row>
    <row r="4787" spans="1:22" x14ac:dyDescent="0.3">
      <c r="A4787" s="81"/>
      <c r="O4787" s="12"/>
      <c r="P4787" s="12"/>
      <c r="Q4787" s="12"/>
      <c r="R4787" s="12"/>
      <c r="S4787" s="12"/>
      <c r="U4787" s="3"/>
      <c r="V4787" s="3"/>
    </row>
    <row r="4788" spans="1:22" x14ac:dyDescent="0.3">
      <c r="A4788" s="81"/>
      <c r="O4788" s="12"/>
      <c r="P4788" s="12"/>
      <c r="Q4788" s="12"/>
      <c r="R4788" s="12"/>
      <c r="S4788" s="12"/>
      <c r="U4788" s="3"/>
      <c r="V4788" s="3"/>
    </row>
    <row r="4789" spans="1:22" x14ac:dyDescent="0.3">
      <c r="A4789" s="81"/>
      <c r="O4789" s="12"/>
      <c r="P4789" s="12"/>
      <c r="Q4789" s="12"/>
      <c r="R4789" s="12"/>
      <c r="S4789" s="12"/>
      <c r="U4789" s="3"/>
      <c r="V4789" s="3"/>
    </row>
    <row r="4790" spans="1:22" x14ac:dyDescent="0.3">
      <c r="A4790" s="81"/>
      <c r="O4790" s="12"/>
      <c r="P4790" s="12"/>
      <c r="Q4790" s="12"/>
      <c r="R4790" s="12"/>
      <c r="S4790" s="12"/>
      <c r="U4790" s="3"/>
      <c r="V4790" s="3"/>
    </row>
    <row r="4791" spans="1:22" x14ac:dyDescent="0.3">
      <c r="A4791" s="81"/>
      <c r="O4791" s="12"/>
      <c r="P4791" s="12"/>
      <c r="Q4791" s="12"/>
      <c r="R4791" s="12"/>
      <c r="S4791" s="12"/>
      <c r="U4791" s="3"/>
      <c r="V4791" s="3"/>
    </row>
    <row r="4792" spans="1:22" x14ac:dyDescent="0.3">
      <c r="A4792" s="81"/>
      <c r="O4792" s="12"/>
      <c r="P4792" s="12"/>
      <c r="Q4792" s="12"/>
      <c r="R4792" s="12"/>
      <c r="S4792" s="12"/>
      <c r="U4792" s="3"/>
      <c r="V4792" s="3"/>
    </row>
    <row r="4793" spans="1:22" x14ac:dyDescent="0.3">
      <c r="A4793" s="81"/>
      <c r="O4793" s="12"/>
      <c r="P4793" s="12"/>
      <c r="Q4793" s="12"/>
      <c r="R4793" s="12"/>
      <c r="S4793" s="12"/>
      <c r="U4793" s="3"/>
      <c r="V4793" s="3"/>
    </row>
    <row r="4794" spans="1:22" x14ac:dyDescent="0.3">
      <c r="A4794" s="81"/>
      <c r="O4794" s="12"/>
      <c r="P4794" s="12"/>
      <c r="Q4794" s="12"/>
      <c r="R4794" s="12"/>
      <c r="S4794" s="12"/>
      <c r="U4794" s="3"/>
      <c r="V4794" s="3"/>
    </row>
    <row r="4795" spans="1:22" x14ac:dyDescent="0.3">
      <c r="A4795" s="81"/>
      <c r="O4795" s="12"/>
      <c r="P4795" s="12"/>
      <c r="Q4795" s="12"/>
      <c r="R4795" s="12"/>
      <c r="S4795" s="12"/>
      <c r="U4795" s="3"/>
      <c r="V4795" s="3"/>
    </row>
    <row r="4796" spans="1:22" x14ac:dyDescent="0.3">
      <c r="A4796" s="81"/>
      <c r="O4796" s="12"/>
      <c r="P4796" s="12"/>
      <c r="Q4796" s="12"/>
      <c r="R4796" s="12"/>
      <c r="S4796" s="12"/>
      <c r="U4796" s="3"/>
      <c r="V4796" s="3"/>
    </row>
    <row r="4797" spans="1:22" x14ac:dyDescent="0.3">
      <c r="A4797" s="81"/>
      <c r="O4797" s="12"/>
      <c r="P4797" s="12"/>
      <c r="Q4797" s="12"/>
      <c r="R4797" s="12"/>
      <c r="S4797" s="12"/>
      <c r="U4797" s="3"/>
      <c r="V4797" s="3"/>
    </row>
    <row r="4798" spans="1:22" x14ac:dyDescent="0.3">
      <c r="A4798" s="81"/>
      <c r="O4798" s="12"/>
      <c r="P4798" s="12"/>
      <c r="Q4798" s="12"/>
      <c r="R4798" s="12"/>
      <c r="S4798" s="12"/>
      <c r="U4798" s="3"/>
      <c r="V4798" s="3"/>
    </row>
    <row r="4799" spans="1:22" x14ac:dyDescent="0.3">
      <c r="A4799" s="81"/>
      <c r="O4799" s="12"/>
      <c r="P4799" s="12"/>
      <c r="Q4799" s="12"/>
      <c r="R4799" s="12"/>
      <c r="S4799" s="12"/>
      <c r="U4799" s="3"/>
      <c r="V4799" s="3"/>
    </row>
    <row r="4800" spans="1:22" x14ac:dyDescent="0.3">
      <c r="A4800" s="81"/>
      <c r="O4800" s="12"/>
      <c r="P4800" s="12"/>
      <c r="Q4800" s="12"/>
      <c r="R4800" s="12"/>
      <c r="S4800" s="12"/>
      <c r="U4800" s="3"/>
      <c r="V4800" s="3"/>
    </row>
    <row r="4801" spans="1:22" x14ac:dyDescent="0.3">
      <c r="A4801" s="81"/>
      <c r="O4801" s="12"/>
      <c r="P4801" s="12"/>
      <c r="Q4801" s="12"/>
      <c r="R4801" s="12"/>
      <c r="S4801" s="12"/>
      <c r="U4801" s="3"/>
      <c r="V4801" s="3"/>
    </row>
    <row r="4802" spans="1:22" x14ac:dyDescent="0.3">
      <c r="A4802" s="81"/>
      <c r="O4802" s="12"/>
      <c r="P4802" s="12"/>
      <c r="Q4802" s="12"/>
      <c r="R4802" s="12"/>
      <c r="S4802" s="12"/>
      <c r="U4802" s="3"/>
      <c r="V4802" s="3"/>
    </row>
    <row r="4803" spans="1:22" x14ac:dyDescent="0.3">
      <c r="A4803" s="81"/>
      <c r="O4803" s="12"/>
      <c r="P4803" s="12"/>
      <c r="Q4803" s="12"/>
      <c r="R4803" s="12"/>
      <c r="S4803" s="12"/>
      <c r="U4803" s="3"/>
      <c r="V4803" s="3"/>
    </row>
    <row r="4804" spans="1:22" x14ac:dyDescent="0.3">
      <c r="A4804" s="81"/>
      <c r="O4804" s="12"/>
      <c r="P4804" s="12"/>
      <c r="Q4804" s="12"/>
      <c r="R4804" s="12"/>
      <c r="S4804" s="12"/>
      <c r="U4804" s="3"/>
      <c r="V4804" s="3"/>
    </row>
    <row r="4805" spans="1:22" x14ac:dyDescent="0.3">
      <c r="A4805" s="81"/>
      <c r="O4805" s="12"/>
      <c r="P4805" s="12"/>
      <c r="Q4805" s="12"/>
      <c r="R4805" s="12"/>
      <c r="S4805" s="12"/>
      <c r="U4805" s="3"/>
      <c r="V4805" s="3"/>
    </row>
    <row r="4806" spans="1:22" x14ac:dyDescent="0.3">
      <c r="A4806" s="81"/>
      <c r="O4806" s="12"/>
      <c r="P4806" s="12"/>
      <c r="Q4806" s="12"/>
      <c r="R4806" s="12"/>
      <c r="S4806" s="12"/>
      <c r="U4806" s="3"/>
      <c r="V4806" s="3"/>
    </row>
    <row r="4807" spans="1:22" x14ac:dyDescent="0.3">
      <c r="A4807" s="81"/>
      <c r="O4807" s="12"/>
      <c r="P4807" s="12"/>
      <c r="Q4807" s="12"/>
      <c r="R4807" s="12"/>
      <c r="S4807" s="12"/>
      <c r="U4807" s="3"/>
      <c r="V4807" s="3"/>
    </row>
    <row r="4808" spans="1:22" x14ac:dyDescent="0.3">
      <c r="A4808" s="81"/>
      <c r="O4808" s="12"/>
      <c r="P4808" s="12"/>
      <c r="Q4808" s="12"/>
      <c r="R4808" s="12"/>
      <c r="S4808" s="12"/>
      <c r="U4808" s="3"/>
      <c r="V4808" s="3"/>
    </row>
    <row r="4809" spans="1:22" x14ac:dyDescent="0.3">
      <c r="A4809" s="81"/>
      <c r="O4809" s="12"/>
      <c r="P4809" s="12"/>
      <c r="Q4809" s="12"/>
      <c r="R4809" s="12"/>
      <c r="S4809" s="12"/>
      <c r="U4809" s="3"/>
      <c r="V4809" s="3"/>
    </row>
    <row r="4810" spans="1:22" x14ac:dyDescent="0.3">
      <c r="A4810" s="81"/>
      <c r="O4810" s="12"/>
      <c r="P4810" s="12"/>
      <c r="Q4810" s="12"/>
      <c r="R4810" s="12"/>
      <c r="S4810" s="12"/>
      <c r="U4810" s="3"/>
      <c r="V4810" s="3"/>
    </row>
    <row r="4811" spans="1:22" x14ac:dyDescent="0.3">
      <c r="A4811" s="81"/>
      <c r="O4811" s="12"/>
      <c r="P4811" s="12"/>
      <c r="Q4811" s="12"/>
      <c r="R4811" s="12"/>
      <c r="S4811" s="12"/>
      <c r="U4811" s="3"/>
      <c r="V4811" s="3"/>
    </row>
    <row r="4812" spans="1:22" x14ac:dyDescent="0.3">
      <c r="A4812" s="81"/>
      <c r="O4812" s="12"/>
      <c r="P4812" s="12"/>
      <c r="Q4812" s="12"/>
      <c r="R4812" s="12"/>
      <c r="S4812" s="12"/>
      <c r="U4812" s="3"/>
      <c r="V4812" s="3"/>
    </row>
    <row r="4813" spans="1:22" x14ac:dyDescent="0.3">
      <c r="A4813" s="81"/>
      <c r="O4813" s="12"/>
      <c r="P4813" s="12"/>
      <c r="Q4813" s="12"/>
      <c r="R4813" s="12"/>
      <c r="S4813" s="12"/>
      <c r="U4813" s="3"/>
      <c r="V4813" s="3"/>
    </row>
    <row r="4814" spans="1:22" x14ac:dyDescent="0.3">
      <c r="A4814" s="81"/>
      <c r="O4814" s="12"/>
      <c r="P4814" s="12"/>
      <c r="Q4814" s="12"/>
      <c r="R4814" s="12"/>
      <c r="S4814" s="12"/>
      <c r="U4814" s="3"/>
      <c r="V4814" s="3"/>
    </row>
    <row r="4815" spans="1:22" x14ac:dyDescent="0.3">
      <c r="A4815" s="81"/>
      <c r="O4815" s="12"/>
      <c r="P4815" s="12"/>
      <c r="Q4815" s="12"/>
      <c r="R4815" s="12"/>
      <c r="S4815" s="12"/>
      <c r="U4815" s="3"/>
      <c r="V4815" s="3"/>
    </row>
    <row r="4816" spans="1:22" x14ac:dyDescent="0.3">
      <c r="A4816" s="81"/>
      <c r="O4816" s="12"/>
      <c r="P4816" s="12"/>
      <c r="Q4816" s="12"/>
      <c r="R4816" s="12"/>
      <c r="S4816" s="12"/>
      <c r="U4816" s="3"/>
      <c r="V4816" s="3"/>
    </row>
    <row r="4817" spans="1:22" x14ac:dyDescent="0.3">
      <c r="A4817" s="81"/>
      <c r="O4817" s="12"/>
      <c r="P4817" s="12"/>
      <c r="Q4817" s="12"/>
      <c r="R4817" s="12"/>
      <c r="S4817" s="12"/>
      <c r="U4817" s="3"/>
      <c r="V4817" s="3"/>
    </row>
    <row r="4818" spans="1:22" x14ac:dyDescent="0.3">
      <c r="A4818" s="81"/>
      <c r="O4818" s="12"/>
      <c r="P4818" s="12"/>
      <c r="Q4818" s="12"/>
      <c r="R4818" s="12"/>
      <c r="S4818" s="12"/>
      <c r="U4818" s="3"/>
      <c r="V4818" s="3"/>
    </row>
    <row r="4819" spans="1:22" x14ac:dyDescent="0.3">
      <c r="A4819" s="81"/>
      <c r="O4819" s="12"/>
      <c r="P4819" s="12"/>
      <c r="Q4819" s="12"/>
      <c r="R4819" s="12"/>
      <c r="S4819" s="12"/>
      <c r="U4819" s="3"/>
      <c r="V4819" s="3"/>
    </row>
    <row r="4820" spans="1:22" x14ac:dyDescent="0.3">
      <c r="A4820" s="81"/>
      <c r="O4820" s="12"/>
      <c r="P4820" s="12"/>
      <c r="Q4820" s="12"/>
      <c r="R4820" s="12"/>
      <c r="S4820" s="12"/>
      <c r="U4820" s="3"/>
      <c r="V4820" s="3"/>
    </row>
    <row r="4821" spans="1:22" x14ac:dyDescent="0.3">
      <c r="A4821" s="81"/>
      <c r="O4821" s="12"/>
      <c r="P4821" s="12"/>
      <c r="Q4821" s="12"/>
      <c r="R4821" s="12"/>
      <c r="S4821" s="12"/>
      <c r="U4821" s="3"/>
      <c r="V4821" s="3"/>
    </row>
    <row r="4822" spans="1:22" x14ac:dyDescent="0.3">
      <c r="A4822" s="81"/>
      <c r="O4822" s="12"/>
      <c r="P4822" s="12"/>
      <c r="Q4822" s="12"/>
      <c r="R4822" s="12"/>
      <c r="S4822" s="12"/>
      <c r="U4822" s="3"/>
      <c r="V4822" s="3"/>
    </row>
    <row r="4823" spans="1:22" x14ac:dyDescent="0.3">
      <c r="A4823" s="81"/>
      <c r="O4823" s="12"/>
      <c r="P4823" s="12"/>
      <c r="Q4823" s="12"/>
      <c r="R4823" s="12"/>
      <c r="S4823" s="12"/>
      <c r="U4823" s="3"/>
      <c r="V4823" s="3"/>
    </row>
    <row r="4824" spans="1:22" x14ac:dyDescent="0.3">
      <c r="A4824" s="81"/>
      <c r="O4824" s="12"/>
      <c r="P4824" s="12"/>
      <c r="Q4824" s="12"/>
      <c r="R4824" s="12"/>
      <c r="S4824" s="12"/>
      <c r="U4824" s="3"/>
      <c r="V4824" s="3"/>
    </row>
    <row r="4825" spans="1:22" x14ac:dyDescent="0.3">
      <c r="A4825" s="81"/>
      <c r="O4825" s="12"/>
      <c r="P4825" s="12"/>
      <c r="Q4825" s="12"/>
      <c r="R4825" s="12"/>
      <c r="S4825" s="12"/>
      <c r="U4825" s="3"/>
      <c r="V4825" s="3"/>
    </row>
    <row r="4826" spans="1:22" x14ac:dyDescent="0.3">
      <c r="A4826" s="81"/>
      <c r="O4826" s="12"/>
      <c r="P4826" s="12"/>
      <c r="Q4826" s="12"/>
      <c r="R4826" s="12"/>
      <c r="S4826" s="12"/>
      <c r="U4826" s="3"/>
      <c r="V4826" s="3"/>
    </row>
    <row r="4827" spans="1:22" x14ac:dyDescent="0.3">
      <c r="A4827" s="81"/>
      <c r="O4827" s="12"/>
      <c r="P4827" s="12"/>
      <c r="Q4827" s="12"/>
      <c r="R4827" s="12"/>
      <c r="S4827" s="12"/>
      <c r="U4827" s="3"/>
      <c r="V4827" s="3"/>
    </row>
    <row r="4828" spans="1:22" x14ac:dyDescent="0.3">
      <c r="A4828" s="81"/>
      <c r="O4828" s="12"/>
      <c r="P4828" s="12"/>
      <c r="Q4828" s="12"/>
      <c r="R4828" s="12"/>
      <c r="S4828" s="12"/>
      <c r="U4828" s="3"/>
      <c r="V4828" s="3"/>
    </row>
    <row r="4829" spans="1:22" x14ac:dyDescent="0.3">
      <c r="A4829" s="81"/>
      <c r="O4829" s="12"/>
      <c r="P4829" s="12"/>
      <c r="Q4829" s="12"/>
      <c r="R4829" s="12"/>
      <c r="S4829" s="12"/>
      <c r="U4829" s="3"/>
      <c r="V4829" s="3"/>
    </row>
    <row r="4830" spans="1:22" x14ac:dyDescent="0.3">
      <c r="A4830" s="81"/>
      <c r="O4830" s="12"/>
      <c r="P4830" s="12"/>
      <c r="Q4830" s="12"/>
      <c r="R4830" s="12"/>
      <c r="S4830" s="12"/>
      <c r="U4830" s="3"/>
      <c r="V4830" s="3"/>
    </row>
    <row r="4831" spans="1:22" x14ac:dyDescent="0.3">
      <c r="A4831" s="81"/>
      <c r="O4831" s="12"/>
      <c r="P4831" s="12"/>
      <c r="Q4831" s="12"/>
      <c r="R4831" s="12"/>
      <c r="S4831" s="12"/>
      <c r="U4831" s="3"/>
      <c r="V4831" s="3"/>
    </row>
    <row r="4832" spans="1:22" x14ac:dyDescent="0.3">
      <c r="A4832" s="81"/>
      <c r="O4832" s="12"/>
      <c r="P4832" s="12"/>
      <c r="Q4832" s="12"/>
      <c r="R4832" s="12"/>
      <c r="S4832" s="12"/>
      <c r="U4832" s="3"/>
      <c r="V4832" s="3"/>
    </row>
    <row r="4833" spans="1:22" x14ac:dyDescent="0.3">
      <c r="A4833" s="81"/>
      <c r="O4833" s="12"/>
      <c r="P4833" s="12"/>
      <c r="Q4833" s="12"/>
      <c r="R4833" s="12"/>
      <c r="S4833" s="12"/>
      <c r="U4833" s="3"/>
      <c r="V4833" s="3"/>
    </row>
    <row r="4834" spans="1:22" x14ac:dyDescent="0.3">
      <c r="A4834" s="81"/>
      <c r="O4834" s="12"/>
      <c r="P4834" s="12"/>
      <c r="Q4834" s="12"/>
      <c r="R4834" s="12"/>
      <c r="S4834" s="12"/>
      <c r="U4834" s="3"/>
      <c r="V4834" s="3"/>
    </row>
    <row r="4835" spans="1:22" x14ac:dyDescent="0.3">
      <c r="A4835" s="81"/>
      <c r="O4835" s="12"/>
      <c r="P4835" s="12"/>
      <c r="Q4835" s="12"/>
      <c r="R4835" s="12"/>
      <c r="S4835" s="12"/>
      <c r="U4835" s="3"/>
      <c r="V4835" s="3"/>
    </row>
    <row r="4836" spans="1:22" x14ac:dyDescent="0.3">
      <c r="A4836" s="81"/>
      <c r="O4836" s="12"/>
      <c r="P4836" s="12"/>
      <c r="Q4836" s="12"/>
      <c r="R4836" s="12"/>
      <c r="S4836" s="12"/>
      <c r="U4836" s="3"/>
      <c r="V4836" s="3"/>
    </row>
    <row r="4837" spans="1:22" x14ac:dyDescent="0.3">
      <c r="A4837" s="81"/>
      <c r="O4837" s="12"/>
      <c r="P4837" s="12"/>
      <c r="Q4837" s="12"/>
      <c r="R4837" s="12"/>
      <c r="S4837" s="12"/>
      <c r="U4837" s="3"/>
      <c r="V4837" s="3"/>
    </row>
    <row r="4838" spans="1:22" x14ac:dyDescent="0.3">
      <c r="A4838" s="81"/>
      <c r="O4838" s="12"/>
      <c r="P4838" s="12"/>
      <c r="Q4838" s="12"/>
      <c r="R4838" s="12"/>
      <c r="S4838" s="12"/>
      <c r="U4838" s="3"/>
      <c r="V4838" s="3"/>
    </row>
    <row r="4839" spans="1:22" x14ac:dyDescent="0.3">
      <c r="A4839" s="81"/>
      <c r="O4839" s="12"/>
      <c r="P4839" s="12"/>
      <c r="Q4839" s="12"/>
      <c r="R4839" s="12"/>
      <c r="S4839" s="12"/>
      <c r="U4839" s="3"/>
      <c r="V4839" s="3"/>
    </row>
    <row r="4840" spans="1:22" x14ac:dyDescent="0.3">
      <c r="A4840" s="81"/>
      <c r="O4840" s="12"/>
      <c r="P4840" s="12"/>
      <c r="Q4840" s="12"/>
      <c r="R4840" s="12"/>
      <c r="S4840" s="12"/>
      <c r="U4840" s="3"/>
      <c r="V4840" s="3"/>
    </row>
    <row r="4841" spans="1:22" x14ac:dyDescent="0.3">
      <c r="A4841" s="81"/>
      <c r="O4841" s="12"/>
      <c r="P4841" s="12"/>
      <c r="Q4841" s="12"/>
      <c r="R4841" s="12"/>
      <c r="S4841" s="12"/>
      <c r="U4841" s="3"/>
      <c r="V4841" s="3"/>
    </row>
    <row r="4842" spans="1:22" x14ac:dyDescent="0.3">
      <c r="A4842" s="81"/>
      <c r="O4842" s="12"/>
      <c r="P4842" s="12"/>
      <c r="Q4842" s="12"/>
      <c r="R4842" s="12"/>
      <c r="S4842" s="12"/>
      <c r="U4842" s="3"/>
      <c r="V4842" s="3"/>
    </row>
    <row r="4843" spans="1:22" x14ac:dyDescent="0.3">
      <c r="A4843" s="81"/>
      <c r="O4843" s="12"/>
      <c r="P4843" s="12"/>
      <c r="Q4843" s="12"/>
      <c r="R4843" s="12"/>
      <c r="S4843" s="12"/>
      <c r="U4843" s="3"/>
      <c r="V4843" s="3"/>
    </row>
    <row r="4844" spans="1:22" x14ac:dyDescent="0.3">
      <c r="A4844" s="81"/>
      <c r="O4844" s="12"/>
      <c r="P4844" s="12"/>
      <c r="Q4844" s="12"/>
      <c r="R4844" s="12"/>
      <c r="S4844" s="12"/>
      <c r="U4844" s="3"/>
      <c r="V4844" s="3"/>
    </row>
    <row r="4845" spans="1:22" x14ac:dyDescent="0.3">
      <c r="A4845" s="81"/>
      <c r="O4845" s="12"/>
      <c r="P4845" s="12"/>
      <c r="Q4845" s="12"/>
      <c r="R4845" s="12"/>
      <c r="S4845" s="12"/>
      <c r="U4845" s="3"/>
      <c r="V4845" s="3"/>
    </row>
    <row r="4846" spans="1:22" x14ac:dyDescent="0.3">
      <c r="A4846" s="81"/>
      <c r="O4846" s="12"/>
      <c r="P4846" s="12"/>
      <c r="Q4846" s="12"/>
      <c r="R4846" s="12"/>
      <c r="S4846" s="12"/>
      <c r="U4846" s="3"/>
      <c r="V4846" s="3"/>
    </row>
    <row r="4847" spans="1:22" x14ac:dyDescent="0.3">
      <c r="A4847" s="81"/>
      <c r="O4847" s="12"/>
      <c r="P4847" s="12"/>
      <c r="Q4847" s="12"/>
      <c r="R4847" s="12"/>
      <c r="S4847" s="12"/>
      <c r="U4847" s="3"/>
      <c r="V4847" s="3"/>
    </row>
    <row r="4848" spans="1:22" x14ac:dyDescent="0.3">
      <c r="A4848" s="81"/>
      <c r="O4848" s="12"/>
      <c r="P4848" s="12"/>
      <c r="Q4848" s="12"/>
      <c r="R4848" s="12"/>
      <c r="S4848" s="12"/>
      <c r="U4848" s="3"/>
      <c r="V4848" s="3"/>
    </row>
    <row r="4849" spans="1:22" x14ac:dyDescent="0.3">
      <c r="A4849" s="81"/>
      <c r="O4849" s="12"/>
      <c r="P4849" s="12"/>
      <c r="Q4849" s="12"/>
      <c r="R4849" s="12"/>
      <c r="S4849" s="12"/>
      <c r="U4849" s="3"/>
      <c r="V4849" s="3"/>
    </row>
    <row r="4850" spans="1:22" x14ac:dyDescent="0.3">
      <c r="A4850" s="81"/>
      <c r="O4850" s="12"/>
      <c r="P4850" s="12"/>
      <c r="Q4850" s="12"/>
      <c r="R4850" s="12"/>
      <c r="S4850" s="12"/>
      <c r="U4850" s="3"/>
      <c r="V4850" s="3"/>
    </row>
    <row r="4851" spans="1:22" x14ac:dyDescent="0.3">
      <c r="A4851" s="81"/>
      <c r="O4851" s="12"/>
      <c r="P4851" s="12"/>
      <c r="Q4851" s="12"/>
      <c r="R4851" s="12"/>
      <c r="S4851" s="12"/>
      <c r="U4851" s="3"/>
      <c r="V4851" s="3"/>
    </row>
    <row r="4852" spans="1:22" x14ac:dyDescent="0.3">
      <c r="A4852" s="81"/>
      <c r="O4852" s="12"/>
      <c r="P4852" s="12"/>
      <c r="Q4852" s="12"/>
      <c r="R4852" s="12"/>
      <c r="S4852" s="12"/>
      <c r="U4852" s="3"/>
      <c r="V4852" s="3"/>
    </row>
    <row r="4853" spans="1:22" x14ac:dyDescent="0.3">
      <c r="A4853" s="81"/>
      <c r="O4853" s="12"/>
      <c r="P4853" s="12"/>
      <c r="Q4853" s="12"/>
      <c r="R4853" s="12"/>
      <c r="S4853" s="12"/>
      <c r="U4853" s="3"/>
      <c r="V4853" s="3"/>
    </row>
    <row r="4854" spans="1:22" x14ac:dyDescent="0.3">
      <c r="A4854" s="81"/>
      <c r="O4854" s="12"/>
      <c r="P4854" s="12"/>
      <c r="Q4854" s="12"/>
      <c r="R4854" s="12"/>
      <c r="S4854" s="12"/>
      <c r="U4854" s="3"/>
      <c r="V4854" s="3"/>
    </row>
    <row r="4855" spans="1:22" x14ac:dyDescent="0.3">
      <c r="A4855" s="81"/>
      <c r="O4855" s="12"/>
      <c r="P4855" s="12"/>
      <c r="Q4855" s="12"/>
      <c r="R4855" s="12"/>
      <c r="S4855" s="12"/>
      <c r="U4855" s="3"/>
      <c r="V4855" s="3"/>
    </row>
    <row r="4856" spans="1:22" x14ac:dyDescent="0.3">
      <c r="A4856" s="81"/>
      <c r="O4856" s="12"/>
      <c r="P4856" s="12"/>
      <c r="Q4856" s="12"/>
      <c r="R4856" s="12"/>
      <c r="S4856" s="12"/>
      <c r="U4856" s="3"/>
      <c r="V4856" s="3"/>
    </row>
    <row r="4857" spans="1:22" x14ac:dyDescent="0.3">
      <c r="A4857" s="81"/>
      <c r="O4857" s="12"/>
      <c r="P4857" s="12"/>
      <c r="Q4857" s="12"/>
      <c r="R4857" s="12"/>
      <c r="S4857" s="12"/>
      <c r="U4857" s="3"/>
      <c r="V4857" s="3"/>
    </row>
    <row r="4858" spans="1:22" x14ac:dyDescent="0.3">
      <c r="A4858" s="81"/>
      <c r="O4858" s="12"/>
      <c r="P4858" s="12"/>
      <c r="Q4858" s="12"/>
      <c r="R4858" s="12"/>
      <c r="S4858" s="12"/>
      <c r="U4858" s="3"/>
      <c r="V4858" s="3"/>
    </row>
    <row r="4859" spans="1:22" x14ac:dyDescent="0.3">
      <c r="A4859" s="81"/>
      <c r="O4859" s="12"/>
      <c r="P4859" s="12"/>
      <c r="Q4859" s="12"/>
      <c r="R4859" s="12"/>
      <c r="S4859" s="12"/>
      <c r="U4859" s="3"/>
      <c r="V4859" s="3"/>
    </row>
    <row r="4860" spans="1:22" x14ac:dyDescent="0.3">
      <c r="A4860" s="81"/>
      <c r="O4860" s="12"/>
      <c r="P4860" s="12"/>
      <c r="Q4860" s="12"/>
      <c r="R4860" s="12"/>
      <c r="S4860" s="12"/>
      <c r="U4860" s="3"/>
      <c r="V4860" s="3"/>
    </row>
    <row r="4861" spans="1:22" x14ac:dyDescent="0.3">
      <c r="A4861" s="81"/>
      <c r="O4861" s="12"/>
      <c r="P4861" s="12"/>
      <c r="Q4861" s="12"/>
      <c r="R4861" s="12"/>
      <c r="S4861" s="12"/>
      <c r="U4861" s="3"/>
      <c r="V4861" s="3"/>
    </row>
    <row r="4862" spans="1:22" x14ac:dyDescent="0.3">
      <c r="A4862" s="81"/>
      <c r="O4862" s="12"/>
      <c r="P4862" s="12"/>
      <c r="Q4862" s="12"/>
      <c r="R4862" s="12"/>
      <c r="S4862" s="12"/>
      <c r="U4862" s="3"/>
      <c r="V4862" s="3"/>
    </row>
    <row r="4863" spans="1:22" x14ac:dyDescent="0.3">
      <c r="A4863" s="81"/>
      <c r="O4863" s="12"/>
      <c r="P4863" s="12"/>
      <c r="Q4863" s="12"/>
      <c r="R4863" s="12"/>
      <c r="S4863" s="12"/>
      <c r="U4863" s="3"/>
      <c r="V4863" s="3"/>
    </row>
    <row r="4864" spans="1:22" x14ac:dyDescent="0.3">
      <c r="A4864" s="81"/>
      <c r="O4864" s="12"/>
      <c r="P4864" s="12"/>
      <c r="Q4864" s="12"/>
      <c r="R4864" s="12"/>
      <c r="S4864" s="12"/>
      <c r="U4864" s="3"/>
      <c r="V4864" s="3"/>
    </row>
    <row r="4865" spans="1:22" x14ac:dyDescent="0.3">
      <c r="A4865" s="81"/>
      <c r="O4865" s="12"/>
      <c r="P4865" s="12"/>
      <c r="Q4865" s="12"/>
      <c r="R4865" s="12"/>
      <c r="S4865" s="12"/>
      <c r="U4865" s="3"/>
      <c r="V4865" s="3"/>
    </row>
    <row r="4866" spans="1:22" x14ac:dyDescent="0.3">
      <c r="A4866" s="81"/>
      <c r="O4866" s="12"/>
      <c r="P4866" s="12"/>
      <c r="Q4866" s="12"/>
      <c r="R4866" s="12"/>
      <c r="S4866" s="12"/>
      <c r="U4866" s="3"/>
      <c r="V4866" s="3"/>
    </row>
    <row r="4867" spans="1:22" x14ac:dyDescent="0.3">
      <c r="A4867" s="81"/>
      <c r="O4867" s="12"/>
      <c r="P4867" s="12"/>
      <c r="Q4867" s="12"/>
      <c r="R4867" s="12"/>
      <c r="S4867" s="12"/>
      <c r="U4867" s="3"/>
      <c r="V4867" s="3"/>
    </row>
    <row r="4868" spans="1:22" x14ac:dyDescent="0.3">
      <c r="A4868" s="81"/>
      <c r="O4868" s="12"/>
      <c r="P4868" s="12"/>
      <c r="Q4868" s="12"/>
      <c r="R4868" s="12"/>
      <c r="S4868" s="12"/>
      <c r="U4868" s="3"/>
      <c r="V4868" s="3"/>
    </row>
    <row r="4869" spans="1:22" x14ac:dyDescent="0.3">
      <c r="A4869" s="81"/>
      <c r="O4869" s="12"/>
      <c r="P4869" s="12"/>
      <c r="Q4869" s="12"/>
      <c r="R4869" s="12"/>
      <c r="S4869" s="12"/>
      <c r="U4869" s="3"/>
      <c r="V4869" s="3"/>
    </row>
    <row r="4870" spans="1:22" x14ac:dyDescent="0.3">
      <c r="A4870" s="81"/>
      <c r="O4870" s="12"/>
      <c r="P4870" s="12"/>
      <c r="Q4870" s="12"/>
      <c r="R4870" s="12"/>
      <c r="S4870" s="12"/>
      <c r="U4870" s="3"/>
      <c r="V4870" s="3"/>
    </row>
    <row r="4871" spans="1:22" x14ac:dyDescent="0.3">
      <c r="A4871" s="81"/>
      <c r="O4871" s="12"/>
      <c r="P4871" s="12"/>
      <c r="Q4871" s="12"/>
      <c r="R4871" s="12"/>
      <c r="S4871" s="12"/>
      <c r="U4871" s="3"/>
      <c r="V4871" s="3"/>
    </row>
    <row r="4872" spans="1:22" x14ac:dyDescent="0.3">
      <c r="A4872" s="81"/>
      <c r="O4872" s="12"/>
      <c r="P4872" s="12"/>
      <c r="Q4872" s="12"/>
      <c r="R4872" s="12"/>
      <c r="S4872" s="12"/>
      <c r="U4872" s="3"/>
      <c r="V4872" s="3"/>
    </row>
    <row r="4873" spans="1:22" x14ac:dyDescent="0.3">
      <c r="A4873" s="81"/>
      <c r="O4873" s="12"/>
      <c r="P4873" s="12"/>
      <c r="Q4873" s="12"/>
      <c r="R4873" s="12"/>
      <c r="S4873" s="12"/>
      <c r="U4873" s="3"/>
      <c r="V4873" s="3"/>
    </row>
    <row r="4874" spans="1:22" x14ac:dyDescent="0.3">
      <c r="A4874" s="81"/>
      <c r="O4874" s="12"/>
      <c r="P4874" s="12"/>
      <c r="Q4874" s="12"/>
      <c r="R4874" s="12"/>
      <c r="S4874" s="12"/>
      <c r="U4874" s="3"/>
      <c r="V4874" s="3"/>
    </row>
    <row r="4875" spans="1:22" x14ac:dyDescent="0.3">
      <c r="A4875" s="81"/>
      <c r="O4875" s="12"/>
      <c r="P4875" s="12"/>
      <c r="Q4875" s="12"/>
      <c r="R4875" s="12"/>
      <c r="S4875" s="12"/>
      <c r="U4875" s="3"/>
      <c r="V4875" s="3"/>
    </row>
    <row r="4876" spans="1:22" x14ac:dyDescent="0.3">
      <c r="A4876" s="81"/>
      <c r="O4876" s="12"/>
      <c r="P4876" s="12"/>
      <c r="Q4876" s="12"/>
      <c r="R4876" s="12"/>
      <c r="S4876" s="12"/>
      <c r="U4876" s="3"/>
      <c r="V4876" s="3"/>
    </row>
    <row r="4877" spans="1:22" x14ac:dyDescent="0.3">
      <c r="A4877" s="81"/>
      <c r="O4877" s="12"/>
      <c r="P4877" s="12"/>
      <c r="Q4877" s="12"/>
      <c r="R4877" s="12"/>
      <c r="S4877" s="12"/>
      <c r="U4877" s="3"/>
      <c r="V4877" s="3"/>
    </row>
    <row r="4878" spans="1:22" x14ac:dyDescent="0.3">
      <c r="A4878" s="81"/>
      <c r="O4878" s="12"/>
      <c r="P4878" s="12"/>
      <c r="Q4878" s="12"/>
      <c r="R4878" s="12"/>
      <c r="S4878" s="12"/>
      <c r="U4878" s="3"/>
      <c r="V4878" s="3"/>
    </row>
    <row r="4879" spans="1:22" x14ac:dyDescent="0.3">
      <c r="A4879" s="81"/>
      <c r="O4879" s="12"/>
      <c r="P4879" s="12"/>
      <c r="Q4879" s="12"/>
      <c r="R4879" s="12"/>
      <c r="S4879" s="12"/>
      <c r="U4879" s="3"/>
      <c r="V4879" s="3"/>
    </row>
    <row r="4880" spans="1:22" x14ac:dyDescent="0.3">
      <c r="A4880" s="81"/>
      <c r="O4880" s="12"/>
      <c r="P4880" s="12"/>
      <c r="Q4880" s="12"/>
      <c r="R4880" s="12"/>
      <c r="S4880" s="12"/>
      <c r="U4880" s="3"/>
      <c r="V4880" s="3"/>
    </row>
    <row r="4881" spans="1:22" x14ac:dyDescent="0.3">
      <c r="A4881" s="81"/>
      <c r="O4881" s="12"/>
      <c r="P4881" s="12"/>
      <c r="Q4881" s="12"/>
      <c r="R4881" s="12"/>
      <c r="S4881" s="12"/>
      <c r="U4881" s="3"/>
      <c r="V4881" s="3"/>
    </row>
    <row r="4882" spans="1:22" x14ac:dyDescent="0.3">
      <c r="A4882" s="81"/>
      <c r="O4882" s="12"/>
      <c r="P4882" s="12"/>
      <c r="Q4882" s="12"/>
      <c r="R4882" s="12"/>
      <c r="S4882" s="12"/>
      <c r="U4882" s="3"/>
      <c r="V4882" s="3"/>
    </row>
    <row r="4883" spans="1:22" x14ac:dyDescent="0.3">
      <c r="A4883" s="81"/>
      <c r="O4883" s="12"/>
      <c r="P4883" s="12"/>
      <c r="Q4883" s="12"/>
      <c r="R4883" s="12"/>
      <c r="S4883" s="12"/>
      <c r="U4883" s="3"/>
      <c r="V4883" s="3"/>
    </row>
    <row r="4884" spans="1:22" x14ac:dyDescent="0.3">
      <c r="A4884" s="81"/>
      <c r="O4884" s="12"/>
      <c r="P4884" s="12"/>
      <c r="Q4884" s="12"/>
      <c r="R4884" s="12"/>
      <c r="S4884" s="12"/>
      <c r="U4884" s="3"/>
      <c r="V4884" s="3"/>
    </row>
    <row r="4885" spans="1:22" x14ac:dyDescent="0.3">
      <c r="A4885" s="81"/>
      <c r="O4885" s="12"/>
      <c r="P4885" s="12"/>
      <c r="Q4885" s="12"/>
      <c r="R4885" s="12"/>
      <c r="S4885" s="12"/>
      <c r="U4885" s="3"/>
      <c r="V4885" s="3"/>
    </row>
    <row r="4886" spans="1:22" x14ac:dyDescent="0.3">
      <c r="A4886" s="81"/>
      <c r="O4886" s="12"/>
      <c r="P4886" s="12"/>
      <c r="Q4886" s="12"/>
      <c r="R4886" s="12"/>
      <c r="S4886" s="12"/>
      <c r="U4886" s="3"/>
      <c r="V4886" s="3"/>
    </row>
    <row r="4887" spans="1:22" x14ac:dyDescent="0.3">
      <c r="A4887" s="81"/>
      <c r="O4887" s="12"/>
      <c r="P4887" s="12"/>
      <c r="Q4887" s="12"/>
      <c r="R4887" s="12"/>
      <c r="S4887" s="12"/>
      <c r="U4887" s="3"/>
      <c r="V4887" s="3"/>
    </row>
    <row r="4888" spans="1:22" x14ac:dyDescent="0.3">
      <c r="A4888" s="81"/>
      <c r="O4888" s="12"/>
      <c r="P4888" s="12"/>
      <c r="Q4888" s="12"/>
      <c r="R4888" s="12"/>
      <c r="S4888" s="12"/>
      <c r="U4888" s="3"/>
      <c r="V4888" s="3"/>
    </row>
    <row r="4889" spans="1:22" x14ac:dyDescent="0.3">
      <c r="A4889" s="81"/>
      <c r="O4889" s="12"/>
      <c r="P4889" s="12"/>
      <c r="Q4889" s="12"/>
      <c r="R4889" s="12"/>
      <c r="S4889" s="12"/>
      <c r="U4889" s="3"/>
      <c r="V4889" s="3"/>
    </row>
    <row r="4890" spans="1:22" x14ac:dyDescent="0.3">
      <c r="A4890" s="81"/>
      <c r="O4890" s="12"/>
      <c r="P4890" s="12"/>
      <c r="Q4890" s="12"/>
      <c r="R4890" s="12"/>
      <c r="S4890" s="12"/>
      <c r="U4890" s="3"/>
      <c r="V4890" s="3"/>
    </row>
    <row r="4891" spans="1:22" x14ac:dyDescent="0.3">
      <c r="A4891" s="81"/>
      <c r="O4891" s="12"/>
      <c r="P4891" s="12"/>
      <c r="Q4891" s="12"/>
      <c r="R4891" s="12"/>
      <c r="S4891" s="12"/>
      <c r="U4891" s="3"/>
      <c r="V4891" s="3"/>
    </row>
    <row r="4892" spans="1:22" x14ac:dyDescent="0.3">
      <c r="A4892" s="81"/>
      <c r="O4892" s="12"/>
      <c r="P4892" s="12"/>
      <c r="Q4892" s="12"/>
      <c r="R4892" s="12"/>
      <c r="S4892" s="12"/>
      <c r="U4892" s="3"/>
      <c r="V4892" s="3"/>
    </row>
    <row r="4893" spans="1:22" x14ac:dyDescent="0.3">
      <c r="A4893" s="81"/>
      <c r="O4893" s="12"/>
      <c r="P4893" s="12"/>
      <c r="Q4893" s="12"/>
      <c r="R4893" s="12"/>
      <c r="S4893" s="12"/>
      <c r="U4893" s="3"/>
      <c r="V4893" s="3"/>
    </row>
    <row r="4894" spans="1:22" x14ac:dyDescent="0.3">
      <c r="A4894" s="81"/>
      <c r="O4894" s="12"/>
      <c r="P4894" s="12"/>
      <c r="Q4894" s="12"/>
      <c r="R4894" s="12"/>
      <c r="S4894" s="12"/>
      <c r="U4894" s="3"/>
      <c r="V4894" s="3"/>
    </row>
    <row r="4895" spans="1:22" x14ac:dyDescent="0.3">
      <c r="A4895" s="81"/>
      <c r="O4895" s="12"/>
      <c r="P4895" s="12"/>
      <c r="Q4895" s="12"/>
      <c r="R4895" s="12"/>
      <c r="S4895" s="12"/>
      <c r="U4895" s="3"/>
      <c r="V4895" s="3"/>
    </row>
    <row r="4896" spans="1:22" x14ac:dyDescent="0.3">
      <c r="A4896" s="81"/>
      <c r="O4896" s="12"/>
      <c r="P4896" s="12"/>
      <c r="Q4896" s="12"/>
      <c r="R4896" s="12"/>
      <c r="S4896" s="12"/>
      <c r="U4896" s="3"/>
      <c r="V4896" s="3"/>
    </row>
    <row r="4897" spans="1:22" x14ac:dyDescent="0.3">
      <c r="A4897" s="81"/>
      <c r="O4897" s="12"/>
      <c r="P4897" s="12"/>
      <c r="Q4897" s="12"/>
      <c r="R4897" s="12"/>
      <c r="S4897" s="12"/>
      <c r="U4897" s="3"/>
      <c r="V4897" s="3"/>
    </row>
    <row r="4898" spans="1:22" x14ac:dyDescent="0.3">
      <c r="A4898" s="81"/>
      <c r="O4898" s="12"/>
      <c r="P4898" s="12"/>
      <c r="Q4898" s="12"/>
      <c r="R4898" s="12"/>
      <c r="S4898" s="12"/>
      <c r="U4898" s="3"/>
      <c r="V4898" s="3"/>
    </row>
    <row r="4899" spans="1:22" x14ac:dyDescent="0.3">
      <c r="A4899" s="81"/>
      <c r="O4899" s="12"/>
      <c r="P4899" s="12"/>
      <c r="Q4899" s="12"/>
      <c r="R4899" s="12"/>
      <c r="S4899" s="12"/>
      <c r="U4899" s="3"/>
      <c r="V4899" s="3"/>
    </row>
    <row r="4900" spans="1:22" x14ac:dyDescent="0.3">
      <c r="A4900" s="81"/>
      <c r="O4900" s="12"/>
      <c r="P4900" s="12"/>
      <c r="Q4900" s="12"/>
      <c r="R4900" s="12"/>
      <c r="S4900" s="12"/>
      <c r="U4900" s="3"/>
      <c r="V4900" s="3"/>
    </row>
    <row r="4901" spans="1:22" x14ac:dyDescent="0.3">
      <c r="A4901" s="81"/>
      <c r="O4901" s="12"/>
      <c r="P4901" s="12"/>
      <c r="Q4901" s="12"/>
      <c r="R4901" s="12"/>
      <c r="S4901" s="12"/>
      <c r="U4901" s="3"/>
      <c r="V4901" s="3"/>
    </row>
    <row r="4902" spans="1:22" x14ac:dyDescent="0.3">
      <c r="A4902" s="81"/>
      <c r="O4902" s="12"/>
      <c r="P4902" s="12"/>
      <c r="Q4902" s="12"/>
      <c r="R4902" s="12"/>
      <c r="S4902" s="12"/>
      <c r="U4902" s="3"/>
      <c r="V4902" s="3"/>
    </row>
    <row r="4903" spans="1:22" x14ac:dyDescent="0.3">
      <c r="A4903" s="81"/>
      <c r="O4903" s="12"/>
      <c r="P4903" s="12"/>
      <c r="Q4903" s="12"/>
      <c r="R4903" s="12"/>
      <c r="S4903" s="12"/>
      <c r="U4903" s="3"/>
      <c r="V4903" s="3"/>
    </row>
    <row r="4904" spans="1:22" x14ac:dyDescent="0.3">
      <c r="A4904" s="81"/>
      <c r="O4904" s="12"/>
      <c r="P4904" s="12"/>
      <c r="Q4904" s="12"/>
      <c r="R4904" s="12"/>
      <c r="S4904" s="12"/>
      <c r="U4904" s="3"/>
      <c r="V4904" s="3"/>
    </row>
    <row r="4905" spans="1:22" x14ac:dyDescent="0.3">
      <c r="A4905" s="81"/>
      <c r="O4905" s="12"/>
      <c r="P4905" s="12"/>
      <c r="Q4905" s="12"/>
      <c r="R4905" s="12"/>
      <c r="S4905" s="12"/>
      <c r="U4905" s="3"/>
      <c r="V4905" s="3"/>
    </row>
    <row r="4906" spans="1:22" x14ac:dyDescent="0.3">
      <c r="A4906" s="81"/>
      <c r="O4906" s="12"/>
      <c r="P4906" s="12"/>
      <c r="Q4906" s="12"/>
      <c r="R4906" s="12"/>
      <c r="S4906" s="12"/>
      <c r="U4906" s="3"/>
      <c r="V4906" s="3"/>
    </row>
    <row r="4907" spans="1:22" x14ac:dyDescent="0.3">
      <c r="A4907" s="81"/>
      <c r="O4907" s="12"/>
      <c r="P4907" s="12"/>
      <c r="Q4907" s="12"/>
      <c r="R4907" s="12"/>
      <c r="S4907" s="12"/>
      <c r="U4907" s="3"/>
      <c r="V4907" s="3"/>
    </row>
    <row r="4908" spans="1:22" x14ac:dyDescent="0.3">
      <c r="A4908" s="81"/>
      <c r="O4908" s="12"/>
      <c r="P4908" s="12"/>
      <c r="Q4908" s="12"/>
      <c r="R4908" s="12"/>
      <c r="S4908" s="12"/>
      <c r="U4908" s="3"/>
      <c r="V4908" s="3"/>
    </row>
    <row r="4909" spans="1:22" x14ac:dyDescent="0.3">
      <c r="A4909" s="81"/>
      <c r="O4909" s="12"/>
      <c r="P4909" s="12"/>
      <c r="Q4909" s="12"/>
      <c r="R4909" s="12"/>
      <c r="S4909" s="12"/>
      <c r="U4909" s="3"/>
      <c r="V4909" s="3"/>
    </row>
    <row r="4910" spans="1:22" x14ac:dyDescent="0.3">
      <c r="A4910" s="81"/>
      <c r="O4910" s="12"/>
      <c r="P4910" s="12"/>
      <c r="Q4910" s="12"/>
      <c r="R4910" s="12"/>
      <c r="S4910" s="12"/>
      <c r="U4910" s="3"/>
      <c r="V4910" s="3"/>
    </row>
    <row r="4911" spans="1:22" x14ac:dyDescent="0.3">
      <c r="A4911" s="81"/>
      <c r="O4911" s="12"/>
      <c r="P4911" s="12"/>
      <c r="Q4911" s="12"/>
      <c r="R4911" s="12"/>
      <c r="S4911" s="12"/>
      <c r="U4911" s="3"/>
      <c r="V4911" s="3"/>
    </row>
    <row r="4912" spans="1:22" x14ac:dyDescent="0.3">
      <c r="A4912" s="81"/>
      <c r="O4912" s="12"/>
      <c r="P4912" s="12"/>
      <c r="Q4912" s="12"/>
      <c r="R4912" s="12"/>
      <c r="S4912" s="12"/>
      <c r="U4912" s="3"/>
      <c r="V4912" s="3"/>
    </row>
    <row r="4913" spans="1:22" x14ac:dyDescent="0.3">
      <c r="A4913" s="81"/>
      <c r="O4913" s="12"/>
      <c r="P4913" s="12"/>
      <c r="Q4913" s="12"/>
      <c r="R4913" s="12"/>
      <c r="S4913" s="12"/>
      <c r="U4913" s="3"/>
      <c r="V4913" s="3"/>
    </row>
    <row r="4914" spans="1:22" x14ac:dyDescent="0.3">
      <c r="A4914" s="81"/>
      <c r="O4914" s="12"/>
      <c r="P4914" s="12"/>
      <c r="Q4914" s="12"/>
      <c r="R4914" s="12"/>
      <c r="S4914" s="12"/>
      <c r="U4914" s="3"/>
      <c r="V4914" s="3"/>
    </row>
    <row r="4915" spans="1:22" x14ac:dyDescent="0.3">
      <c r="A4915" s="81"/>
      <c r="O4915" s="12"/>
      <c r="P4915" s="12"/>
      <c r="Q4915" s="12"/>
      <c r="R4915" s="12"/>
      <c r="S4915" s="12"/>
      <c r="U4915" s="3"/>
      <c r="V4915" s="3"/>
    </row>
    <row r="4916" spans="1:22" x14ac:dyDescent="0.3">
      <c r="A4916" s="81"/>
      <c r="O4916" s="12"/>
      <c r="P4916" s="12"/>
      <c r="Q4916" s="12"/>
      <c r="R4916" s="12"/>
      <c r="S4916" s="12"/>
      <c r="U4916" s="3"/>
      <c r="V4916" s="3"/>
    </row>
    <row r="4917" spans="1:22" x14ac:dyDescent="0.3">
      <c r="A4917" s="81"/>
      <c r="O4917" s="12"/>
      <c r="P4917" s="12"/>
      <c r="Q4917" s="12"/>
      <c r="R4917" s="12"/>
      <c r="S4917" s="12"/>
      <c r="U4917" s="3"/>
      <c r="V4917" s="3"/>
    </row>
    <row r="4918" spans="1:22" x14ac:dyDescent="0.3">
      <c r="A4918" s="81"/>
      <c r="O4918" s="12"/>
      <c r="P4918" s="12"/>
      <c r="Q4918" s="12"/>
      <c r="R4918" s="12"/>
      <c r="S4918" s="12"/>
      <c r="U4918" s="3"/>
      <c r="V4918" s="3"/>
    </row>
    <row r="4919" spans="1:22" x14ac:dyDescent="0.3">
      <c r="A4919" s="81"/>
      <c r="O4919" s="12"/>
      <c r="P4919" s="12"/>
      <c r="Q4919" s="12"/>
      <c r="R4919" s="12"/>
      <c r="S4919" s="12"/>
      <c r="U4919" s="3"/>
      <c r="V4919" s="3"/>
    </row>
    <row r="4920" spans="1:22" x14ac:dyDescent="0.3">
      <c r="A4920" s="81"/>
      <c r="O4920" s="12"/>
      <c r="P4920" s="12"/>
      <c r="Q4920" s="12"/>
      <c r="R4920" s="12"/>
      <c r="S4920" s="12"/>
      <c r="U4920" s="3"/>
      <c r="V4920" s="3"/>
    </row>
    <row r="4921" spans="1:22" x14ac:dyDescent="0.3">
      <c r="A4921" s="81"/>
      <c r="O4921" s="12"/>
      <c r="P4921" s="12"/>
      <c r="Q4921" s="12"/>
      <c r="R4921" s="12"/>
      <c r="S4921" s="12"/>
      <c r="U4921" s="3"/>
      <c r="V4921" s="3"/>
    </row>
    <row r="4922" spans="1:22" x14ac:dyDescent="0.3">
      <c r="A4922" s="81"/>
      <c r="O4922" s="12"/>
      <c r="P4922" s="12"/>
      <c r="Q4922" s="12"/>
      <c r="R4922" s="12"/>
      <c r="S4922" s="12"/>
      <c r="U4922" s="3"/>
      <c r="V4922" s="3"/>
    </row>
    <row r="4923" spans="1:22" x14ac:dyDescent="0.3">
      <c r="A4923" s="81"/>
      <c r="O4923" s="12"/>
      <c r="P4923" s="12"/>
      <c r="Q4923" s="12"/>
      <c r="R4923" s="12"/>
      <c r="S4923" s="12"/>
      <c r="U4923" s="3"/>
      <c r="V4923" s="3"/>
    </row>
    <row r="4924" spans="1:22" x14ac:dyDescent="0.3">
      <c r="A4924" s="81"/>
      <c r="O4924" s="12"/>
      <c r="P4924" s="12"/>
      <c r="Q4924" s="12"/>
      <c r="R4924" s="12"/>
      <c r="S4924" s="12"/>
      <c r="U4924" s="3"/>
      <c r="V4924" s="3"/>
    </row>
    <row r="4925" spans="1:22" x14ac:dyDescent="0.3">
      <c r="A4925" s="81"/>
      <c r="O4925" s="12"/>
      <c r="P4925" s="12"/>
      <c r="Q4925" s="12"/>
      <c r="R4925" s="12"/>
      <c r="S4925" s="12"/>
      <c r="U4925" s="3"/>
      <c r="V4925" s="3"/>
    </row>
    <row r="4926" spans="1:22" x14ac:dyDescent="0.3">
      <c r="A4926" s="81"/>
      <c r="O4926" s="12"/>
      <c r="P4926" s="12"/>
      <c r="Q4926" s="12"/>
      <c r="R4926" s="12"/>
      <c r="S4926" s="12"/>
      <c r="U4926" s="3"/>
      <c r="V4926" s="3"/>
    </row>
    <row r="4927" spans="1:22" x14ac:dyDescent="0.3">
      <c r="A4927" s="81"/>
      <c r="O4927" s="12"/>
      <c r="P4927" s="12"/>
      <c r="Q4927" s="12"/>
      <c r="R4927" s="12"/>
      <c r="S4927" s="12"/>
      <c r="U4927" s="3"/>
      <c r="V4927" s="3"/>
    </row>
    <row r="4928" spans="1:22" x14ac:dyDescent="0.3">
      <c r="A4928" s="81"/>
      <c r="O4928" s="12"/>
      <c r="P4928" s="12"/>
      <c r="Q4928" s="12"/>
      <c r="R4928" s="12"/>
      <c r="S4928" s="12"/>
      <c r="U4928" s="3"/>
      <c r="V4928" s="3"/>
    </row>
    <row r="4929" spans="1:22" x14ac:dyDescent="0.3">
      <c r="A4929" s="81"/>
      <c r="O4929" s="12"/>
      <c r="P4929" s="12"/>
      <c r="Q4929" s="12"/>
      <c r="R4929" s="12"/>
      <c r="S4929" s="12"/>
      <c r="U4929" s="3"/>
      <c r="V4929" s="3"/>
    </row>
    <row r="4930" spans="1:22" x14ac:dyDescent="0.3">
      <c r="A4930" s="81"/>
      <c r="O4930" s="12"/>
      <c r="P4930" s="12"/>
      <c r="Q4930" s="12"/>
      <c r="R4930" s="12"/>
      <c r="S4930" s="12"/>
      <c r="U4930" s="3"/>
      <c r="V4930" s="3"/>
    </row>
    <row r="4931" spans="1:22" x14ac:dyDescent="0.3">
      <c r="A4931" s="81"/>
      <c r="O4931" s="12"/>
      <c r="P4931" s="12"/>
      <c r="Q4931" s="12"/>
      <c r="R4931" s="12"/>
      <c r="S4931" s="12"/>
      <c r="U4931" s="3"/>
      <c r="V4931" s="3"/>
    </row>
    <row r="4932" spans="1:22" x14ac:dyDescent="0.3">
      <c r="A4932" s="81"/>
      <c r="O4932" s="12"/>
      <c r="P4932" s="12"/>
      <c r="Q4932" s="12"/>
      <c r="R4932" s="12"/>
      <c r="S4932" s="12"/>
      <c r="U4932" s="3"/>
      <c r="V4932" s="3"/>
    </row>
    <row r="4933" spans="1:22" x14ac:dyDescent="0.3">
      <c r="A4933" s="81"/>
      <c r="O4933" s="12"/>
      <c r="P4933" s="12"/>
      <c r="Q4933" s="12"/>
      <c r="R4933" s="12"/>
      <c r="S4933" s="12"/>
      <c r="U4933" s="3"/>
      <c r="V4933" s="3"/>
    </row>
    <row r="4934" spans="1:22" x14ac:dyDescent="0.3">
      <c r="A4934" s="81"/>
      <c r="O4934" s="12"/>
      <c r="P4934" s="12"/>
      <c r="Q4934" s="12"/>
      <c r="R4934" s="12"/>
      <c r="S4934" s="12"/>
      <c r="U4934" s="3"/>
      <c r="V4934" s="3"/>
    </row>
    <row r="4935" spans="1:22" x14ac:dyDescent="0.3">
      <c r="A4935" s="81"/>
      <c r="O4935" s="12"/>
      <c r="P4935" s="12"/>
      <c r="Q4935" s="12"/>
      <c r="R4935" s="12"/>
      <c r="S4935" s="12"/>
      <c r="U4935" s="3"/>
      <c r="V4935" s="3"/>
    </row>
    <row r="4936" spans="1:22" x14ac:dyDescent="0.3">
      <c r="A4936" s="81"/>
      <c r="O4936" s="12"/>
      <c r="P4936" s="12"/>
      <c r="Q4936" s="12"/>
      <c r="R4936" s="12"/>
      <c r="S4936" s="12"/>
      <c r="U4936" s="3"/>
      <c r="V4936" s="3"/>
    </row>
    <row r="4937" spans="1:22" x14ac:dyDescent="0.3">
      <c r="A4937" s="81"/>
      <c r="O4937" s="12"/>
      <c r="P4937" s="12"/>
      <c r="Q4937" s="12"/>
      <c r="R4937" s="12"/>
      <c r="S4937" s="12"/>
      <c r="U4937" s="3"/>
      <c r="V4937" s="3"/>
    </row>
    <row r="4938" spans="1:22" x14ac:dyDescent="0.3">
      <c r="A4938" s="81"/>
      <c r="O4938" s="12"/>
      <c r="P4938" s="12"/>
      <c r="Q4938" s="12"/>
      <c r="R4938" s="12"/>
      <c r="S4938" s="12"/>
      <c r="U4938" s="3"/>
      <c r="V4938" s="3"/>
    </row>
    <row r="4939" spans="1:22" x14ac:dyDescent="0.3">
      <c r="A4939" s="81"/>
      <c r="O4939" s="12"/>
      <c r="P4939" s="12"/>
      <c r="Q4939" s="12"/>
      <c r="R4939" s="12"/>
      <c r="S4939" s="12"/>
      <c r="U4939" s="3"/>
      <c r="V4939" s="3"/>
    </row>
    <row r="4940" spans="1:22" x14ac:dyDescent="0.3">
      <c r="A4940" s="81"/>
      <c r="O4940" s="12"/>
      <c r="P4940" s="12"/>
      <c r="Q4940" s="12"/>
      <c r="R4940" s="12"/>
      <c r="S4940" s="12"/>
      <c r="U4940" s="3"/>
      <c r="V4940" s="3"/>
    </row>
    <row r="4941" spans="1:22" x14ac:dyDescent="0.3">
      <c r="A4941" s="81"/>
      <c r="O4941" s="12"/>
      <c r="P4941" s="12"/>
      <c r="Q4941" s="12"/>
      <c r="R4941" s="12"/>
      <c r="S4941" s="12"/>
      <c r="U4941" s="3"/>
      <c r="V4941" s="3"/>
    </row>
    <row r="4942" spans="1:22" x14ac:dyDescent="0.3">
      <c r="A4942" s="81"/>
      <c r="O4942" s="12"/>
      <c r="P4942" s="12"/>
      <c r="Q4942" s="12"/>
      <c r="R4942" s="12"/>
      <c r="S4942" s="12"/>
      <c r="U4942" s="3"/>
      <c r="V4942" s="3"/>
    </row>
    <row r="4943" spans="1:22" x14ac:dyDescent="0.3">
      <c r="A4943" s="81"/>
      <c r="O4943" s="12"/>
      <c r="P4943" s="12"/>
      <c r="Q4943" s="12"/>
      <c r="R4943" s="12"/>
      <c r="S4943" s="12"/>
      <c r="U4943" s="3"/>
      <c r="V4943" s="3"/>
    </row>
    <row r="4944" spans="1:22" x14ac:dyDescent="0.3">
      <c r="A4944" s="81"/>
      <c r="O4944" s="12"/>
      <c r="P4944" s="12"/>
      <c r="Q4944" s="12"/>
      <c r="R4944" s="12"/>
      <c r="S4944" s="12"/>
      <c r="U4944" s="3"/>
      <c r="V4944" s="3"/>
    </row>
    <row r="4945" spans="1:22" x14ac:dyDescent="0.3">
      <c r="A4945" s="81"/>
      <c r="O4945" s="12"/>
      <c r="P4945" s="12"/>
      <c r="Q4945" s="12"/>
      <c r="R4945" s="12"/>
      <c r="S4945" s="12"/>
      <c r="U4945" s="3"/>
      <c r="V4945" s="3"/>
    </row>
    <row r="4946" spans="1:22" x14ac:dyDescent="0.3">
      <c r="A4946" s="81"/>
      <c r="O4946" s="12"/>
      <c r="P4946" s="12"/>
      <c r="Q4946" s="12"/>
      <c r="R4946" s="12"/>
      <c r="S4946" s="12"/>
      <c r="U4946" s="3"/>
      <c r="V4946" s="3"/>
    </row>
    <row r="4947" spans="1:22" x14ac:dyDescent="0.3">
      <c r="A4947" s="81"/>
      <c r="O4947" s="12"/>
      <c r="P4947" s="12"/>
      <c r="Q4947" s="12"/>
      <c r="R4947" s="12"/>
      <c r="S4947" s="12"/>
      <c r="U4947" s="3"/>
      <c r="V4947" s="3"/>
    </row>
    <row r="4948" spans="1:22" x14ac:dyDescent="0.3">
      <c r="A4948" s="81"/>
      <c r="O4948" s="12"/>
      <c r="P4948" s="12"/>
      <c r="Q4948" s="12"/>
      <c r="R4948" s="12"/>
      <c r="S4948" s="12"/>
      <c r="U4948" s="3"/>
      <c r="V4948" s="3"/>
    </row>
    <row r="4949" spans="1:22" x14ac:dyDescent="0.3">
      <c r="A4949" s="81"/>
      <c r="O4949" s="12"/>
      <c r="P4949" s="12"/>
      <c r="Q4949" s="12"/>
      <c r="R4949" s="12"/>
      <c r="S4949" s="12"/>
      <c r="U4949" s="3"/>
      <c r="V4949" s="3"/>
    </row>
    <row r="4950" spans="1:22" x14ac:dyDescent="0.3">
      <c r="A4950" s="81"/>
      <c r="O4950" s="12"/>
      <c r="P4950" s="12"/>
      <c r="Q4950" s="12"/>
      <c r="R4950" s="12"/>
      <c r="S4950" s="12"/>
      <c r="U4950" s="3"/>
      <c r="V4950" s="3"/>
    </row>
    <row r="4951" spans="1:22" x14ac:dyDescent="0.3">
      <c r="A4951" s="81"/>
      <c r="O4951" s="12"/>
      <c r="P4951" s="12"/>
      <c r="Q4951" s="12"/>
      <c r="R4951" s="12"/>
      <c r="S4951" s="12"/>
      <c r="U4951" s="3"/>
      <c r="V4951" s="3"/>
    </row>
    <row r="4952" spans="1:22" x14ac:dyDescent="0.3">
      <c r="A4952" s="81"/>
      <c r="O4952" s="12"/>
      <c r="P4952" s="12"/>
      <c r="Q4952" s="12"/>
      <c r="R4952" s="12"/>
      <c r="S4952" s="12"/>
      <c r="U4952" s="3"/>
      <c r="V4952" s="3"/>
    </row>
    <row r="4953" spans="1:22" x14ac:dyDescent="0.3">
      <c r="A4953" s="81"/>
      <c r="O4953" s="12"/>
      <c r="P4953" s="12"/>
      <c r="Q4953" s="12"/>
      <c r="R4953" s="12"/>
      <c r="S4953" s="12"/>
      <c r="U4953" s="3"/>
      <c r="V4953" s="3"/>
    </row>
    <row r="4954" spans="1:22" x14ac:dyDescent="0.3">
      <c r="A4954" s="81"/>
      <c r="O4954" s="12"/>
      <c r="P4954" s="12"/>
      <c r="Q4954" s="12"/>
      <c r="R4954" s="12"/>
      <c r="S4954" s="12"/>
      <c r="U4954" s="3"/>
      <c r="V4954" s="3"/>
    </row>
    <row r="4955" spans="1:22" x14ac:dyDescent="0.3">
      <c r="A4955" s="81"/>
      <c r="O4955" s="12"/>
      <c r="P4955" s="12"/>
      <c r="Q4955" s="12"/>
      <c r="R4955" s="12"/>
      <c r="S4955" s="12"/>
      <c r="U4955" s="3"/>
      <c r="V4955" s="3"/>
    </row>
    <row r="4956" spans="1:22" x14ac:dyDescent="0.3">
      <c r="A4956" s="81"/>
      <c r="O4956" s="12"/>
      <c r="P4956" s="12"/>
      <c r="Q4956" s="12"/>
      <c r="R4956" s="12"/>
      <c r="S4956" s="12"/>
      <c r="U4956" s="3"/>
      <c r="V4956" s="3"/>
    </row>
    <row r="4957" spans="1:22" x14ac:dyDescent="0.3">
      <c r="A4957" s="81"/>
      <c r="O4957" s="12"/>
      <c r="P4957" s="12"/>
      <c r="Q4957" s="12"/>
      <c r="R4957" s="12"/>
      <c r="S4957" s="12"/>
      <c r="U4957" s="3"/>
      <c r="V4957" s="3"/>
    </row>
    <row r="4958" spans="1:22" x14ac:dyDescent="0.3">
      <c r="A4958" s="81"/>
      <c r="O4958" s="12"/>
      <c r="P4958" s="12"/>
      <c r="Q4958" s="12"/>
      <c r="R4958" s="12"/>
      <c r="S4958" s="12"/>
      <c r="U4958" s="3"/>
      <c r="V4958" s="3"/>
    </row>
    <row r="4959" spans="1:22" x14ac:dyDescent="0.3">
      <c r="A4959" s="81"/>
      <c r="O4959" s="12"/>
      <c r="P4959" s="12"/>
      <c r="Q4959" s="12"/>
      <c r="R4959" s="12"/>
      <c r="S4959" s="12"/>
      <c r="U4959" s="3"/>
      <c r="V4959" s="3"/>
    </row>
    <row r="4960" spans="1:22" x14ac:dyDescent="0.3">
      <c r="A4960" s="81"/>
      <c r="O4960" s="12"/>
      <c r="P4960" s="12"/>
      <c r="Q4960" s="12"/>
      <c r="R4960" s="12"/>
      <c r="S4960" s="12"/>
      <c r="U4960" s="3"/>
      <c r="V4960" s="3"/>
    </row>
    <row r="4961" spans="1:22" x14ac:dyDescent="0.3">
      <c r="A4961" s="81"/>
      <c r="O4961" s="12"/>
      <c r="P4961" s="12"/>
      <c r="Q4961" s="12"/>
      <c r="R4961" s="12"/>
      <c r="S4961" s="12"/>
      <c r="U4961" s="3"/>
      <c r="V4961" s="3"/>
    </row>
    <row r="4962" spans="1:22" x14ac:dyDescent="0.3">
      <c r="A4962" s="81"/>
      <c r="O4962" s="12"/>
      <c r="P4962" s="12"/>
      <c r="Q4962" s="12"/>
      <c r="R4962" s="12"/>
      <c r="S4962" s="12"/>
      <c r="U4962" s="3"/>
      <c r="V4962" s="3"/>
    </row>
    <row r="4963" spans="1:22" x14ac:dyDescent="0.3">
      <c r="A4963" s="81"/>
      <c r="O4963" s="12"/>
      <c r="P4963" s="12"/>
      <c r="Q4963" s="12"/>
      <c r="R4963" s="12"/>
      <c r="S4963" s="12"/>
      <c r="U4963" s="3"/>
      <c r="V4963" s="3"/>
    </row>
    <row r="4964" spans="1:22" x14ac:dyDescent="0.3">
      <c r="A4964" s="81"/>
      <c r="O4964" s="12"/>
      <c r="P4964" s="12"/>
      <c r="Q4964" s="12"/>
      <c r="R4964" s="12"/>
      <c r="S4964" s="12"/>
      <c r="U4964" s="3"/>
      <c r="V4964" s="3"/>
    </row>
    <row r="4965" spans="1:22" x14ac:dyDescent="0.3">
      <c r="A4965" s="81"/>
      <c r="O4965" s="12"/>
      <c r="P4965" s="12"/>
      <c r="Q4965" s="12"/>
      <c r="R4965" s="12"/>
      <c r="S4965" s="12"/>
      <c r="U4965" s="3"/>
      <c r="V4965" s="3"/>
    </row>
    <row r="4966" spans="1:22" x14ac:dyDescent="0.3">
      <c r="A4966" s="81"/>
      <c r="O4966" s="12"/>
      <c r="P4966" s="12"/>
      <c r="Q4966" s="12"/>
      <c r="R4966" s="12"/>
      <c r="S4966" s="12"/>
      <c r="U4966" s="3"/>
      <c r="V4966" s="3"/>
    </row>
    <row r="4967" spans="1:22" x14ac:dyDescent="0.3">
      <c r="A4967" s="81"/>
      <c r="O4967" s="12"/>
      <c r="P4967" s="12"/>
      <c r="Q4967" s="12"/>
      <c r="R4967" s="12"/>
      <c r="S4967" s="12"/>
      <c r="U4967" s="3"/>
      <c r="V4967" s="3"/>
    </row>
    <row r="4968" spans="1:22" x14ac:dyDescent="0.3">
      <c r="A4968" s="81"/>
      <c r="O4968" s="12"/>
      <c r="P4968" s="12"/>
      <c r="Q4968" s="12"/>
      <c r="R4968" s="12"/>
      <c r="S4968" s="12"/>
      <c r="U4968" s="3"/>
      <c r="V4968" s="3"/>
    </row>
    <row r="4969" spans="1:22" x14ac:dyDescent="0.3">
      <c r="A4969" s="81"/>
      <c r="O4969" s="12"/>
      <c r="P4969" s="12"/>
      <c r="Q4969" s="12"/>
      <c r="R4969" s="12"/>
      <c r="S4969" s="12"/>
      <c r="U4969" s="3"/>
      <c r="V4969" s="3"/>
    </row>
    <row r="4970" spans="1:22" x14ac:dyDescent="0.3">
      <c r="A4970" s="81"/>
      <c r="O4970" s="12"/>
      <c r="P4970" s="12"/>
      <c r="Q4970" s="12"/>
      <c r="R4970" s="12"/>
      <c r="S4970" s="12"/>
      <c r="U4970" s="3"/>
      <c r="V4970" s="3"/>
    </row>
    <row r="4971" spans="1:22" x14ac:dyDescent="0.3">
      <c r="A4971" s="81"/>
      <c r="O4971" s="12"/>
      <c r="P4971" s="12"/>
      <c r="Q4971" s="12"/>
      <c r="R4971" s="12"/>
      <c r="S4971" s="12"/>
      <c r="U4971" s="3"/>
      <c r="V4971" s="3"/>
    </row>
    <row r="4972" spans="1:22" x14ac:dyDescent="0.3">
      <c r="A4972" s="81"/>
      <c r="O4972" s="12"/>
      <c r="P4972" s="12"/>
      <c r="Q4972" s="12"/>
      <c r="R4972" s="12"/>
      <c r="S4972" s="12"/>
      <c r="U4972" s="3"/>
      <c r="V4972" s="3"/>
    </row>
    <row r="4973" spans="1:22" x14ac:dyDescent="0.3">
      <c r="A4973" s="81"/>
      <c r="O4973" s="12"/>
      <c r="P4973" s="12"/>
      <c r="Q4973" s="12"/>
      <c r="R4973" s="12"/>
      <c r="S4973" s="12"/>
      <c r="U4973" s="3"/>
      <c r="V4973" s="3"/>
    </row>
    <row r="4974" spans="1:22" x14ac:dyDescent="0.3">
      <c r="A4974" s="81"/>
      <c r="O4974" s="12"/>
      <c r="P4974" s="12"/>
      <c r="Q4974" s="12"/>
      <c r="R4974" s="12"/>
      <c r="S4974" s="12"/>
      <c r="U4974" s="3"/>
      <c r="V4974" s="3"/>
    </row>
    <row r="4975" spans="1:22" x14ac:dyDescent="0.3">
      <c r="A4975" s="81"/>
      <c r="O4975" s="12"/>
      <c r="P4975" s="12"/>
      <c r="Q4975" s="12"/>
      <c r="R4975" s="12"/>
      <c r="S4975" s="12"/>
      <c r="U4975" s="3"/>
      <c r="V4975" s="3"/>
    </row>
    <row r="4976" spans="1:22" x14ac:dyDescent="0.3">
      <c r="A4976" s="81"/>
      <c r="O4976" s="12"/>
      <c r="P4976" s="12"/>
      <c r="Q4976" s="12"/>
      <c r="R4976" s="12"/>
      <c r="S4976" s="12"/>
      <c r="U4976" s="3"/>
      <c r="V4976" s="3"/>
    </row>
    <row r="4977" spans="1:22" x14ac:dyDescent="0.3">
      <c r="A4977" s="81"/>
      <c r="O4977" s="12"/>
      <c r="P4977" s="12"/>
      <c r="Q4977" s="12"/>
      <c r="R4977" s="12"/>
      <c r="S4977" s="12"/>
      <c r="U4977" s="3"/>
      <c r="V4977" s="3"/>
    </row>
    <row r="4978" spans="1:22" x14ac:dyDescent="0.3">
      <c r="A4978" s="81"/>
      <c r="O4978" s="12"/>
      <c r="P4978" s="12"/>
      <c r="Q4978" s="12"/>
      <c r="R4978" s="12"/>
      <c r="S4978" s="12"/>
      <c r="U4978" s="3"/>
      <c r="V4978" s="3"/>
    </row>
    <row r="4979" spans="1:22" x14ac:dyDescent="0.3">
      <c r="A4979" s="81"/>
      <c r="O4979" s="12"/>
      <c r="P4979" s="12"/>
      <c r="Q4979" s="12"/>
      <c r="R4979" s="12"/>
      <c r="S4979" s="12"/>
      <c r="U4979" s="3"/>
      <c r="V4979" s="3"/>
    </row>
    <row r="4980" spans="1:22" x14ac:dyDescent="0.3">
      <c r="A4980" s="81"/>
      <c r="O4980" s="12"/>
      <c r="P4980" s="12"/>
      <c r="Q4980" s="12"/>
      <c r="R4980" s="12"/>
      <c r="S4980" s="12"/>
      <c r="U4980" s="3"/>
      <c r="V4980" s="3"/>
    </row>
    <row r="4981" spans="1:22" x14ac:dyDescent="0.3">
      <c r="A4981" s="81"/>
      <c r="O4981" s="12"/>
      <c r="P4981" s="12"/>
      <c r="Q4981" s="12"/>
      <c r="R4981" s="12"/>
      <c r="S4981" s="12"/>
      <c r="U4981" s="3"/>
      <c r="V4981" s="3"/>
    </row>
    <row r="4982" spans="1:22" x14ac:dyDescent="0.3">
      <c r="A4982" s="81"/>
      <c r="O4982" s="12"/>
      <c r="P4982" s="12"/>
      <c r="Q4982" s="12"/>
      <c r="R4982" s="12"/>
      <c r="S4982" s="12"/>
      <c r="U4982" s="3"/>
      <c r="V4982" s="3"/>
    </row>
    <row r="4983" spans="1:22" x14ac:dyDescent="0.3">
      <c r="A4983" s="81"/>
      <c r="O4983" s="12"/>
      <c r="P4983" s="12"/>
      <c r="Q4983" s="12"/>
      <c r="R4983" s="12"/>
      <c r="S4983" s="12"/>
      <c r="U4983" s="3"/>
      <c r="V4983" s="3"/>
    </row>
    <row r="4984" spans="1:22" x14ac:dyDescent="0.3">
      <c r="A4984" s="81"/>
      <c r="O4984" s="12"/>
      <c r="P4984" s="12"/>
      <c r="Q4984" s="12"/>
      <c r="R4984" s="12"/>
      <c r="S4984" s="12"/>
      <c r="U4984" s="3"/>
      <c r="V4984" s="3"/>
    </row>
    <row r="4985" spans="1:22" x14ac:dyDescent="0.3">
      <c r="A4985" s="81"/>
      <c r="O4985" s="12"/>
      <c r="P4985" s="12"/>
      <c r="Q4985" s="12"/>
      <c r="R4985" s="12"/>
      <c r="S4985" s="12"/>
      <c r="U4985" s="3"/>
      <c r="V4985" s="3"/>
    </row>
    <row r="4986" spans="1:22" x14ac:dyDescent="0.3">
      <c r="A4986" s="81"/>
      <c r="O4986" s="12"/>
      <c r="P4986" s="12"/>
      <c r="Q4986" s="12"/>
      <c r="R4986" s="12"/>
      <c r="S4986" s="12"/>
      <c r="U4986" s="3"/>
      <c r="V4986" s="3"/>
    </row>
    <row r="4987" spans="1:22" x14ac:dyDescent="0.3">
      <c r="A4987" s="81"/>
      <c r="O4987" s="12"/>
      <c r="P4987" s="12"/>
      <c r="Q4987" s="12"/>
      <c r="R4987" s="12"/>
      <c r="S4987" s="12"/>
      <c r="U4987" s="3"/>
      <c r="V4987" s="3"/>
    </row>
    <row r="4988" spans="1:22" x14ac:dyDescent="0.3">
      <c r="A4988" s="81"/>
      <c r="O4988" s="12"/>
      <c r="P4988" s="12"/>
      <c r="Q4988" s="12"/>
      <c r="R4988" s="12"/>
      <c r="S4988" s="12"/>
      <c r="U4988" s="3"/>
      <c r="V4988" s="3"/>
    </row>
    <row r="4989" spans="1:22" x14ac:dyDescent="0.3">
      <c r="A4989" s="81"/>
      <c r="O4989" s="12"/>
      <c r="P4989" s="12"/>
      <c r="Q4989" s="12"/>
      <c r="R4989" s="12"/>
      <c r="S4989" s="12"/>
      <c r="U4989" s="3"/>
      <c r="V4989" s="3"/>
    </row>
    <row r="4990" spans="1:22" x14ac:dyDescent="0.3">
      <c r="A4990" s="81"/>
      <c r="O4990" s="12"/>
      <c r="P4990" s="12"/>
      <c r="Q4990" s="12"/>
      <c r="R4990" s="12"/>
      <c r="S4990" s="12"/>
      <c r="U4990" s="3"/>
      <c r="V4990" s="3"/>
    </row>
    <row r="4991" spans="1:22" x14ac:dyDescent="0.3">
      <c r="A4991" s="81"/>
      <c r="O4991" s="12"/>
      <c r="P4991" s="12"/>
      <c r="Q4991" s="12"/>
      <c r="R4991" s="12"/>
      <c r="S4991" s="12"/>
      <c r="U4991" s="3"/>
      <c r="V4991" s="3"/>
    </row>
    <row r="4992" spans="1:22" x14ac:dyDescent="0.3">
      <c r="A4992" s="81"/>
      <c r="O4992" s="12"/>
      <c r="P4992" s="12"/>
      <c r="Q4992" s="12"/>
      <c r="R4992" s="12"/>
      <c r="S4992" s="12"/>
      <c r="U4992" s="3"/>
      <c r="V4992" s="3"/>
    </row>
    <row r="4993" spans="1:22" x14ac:dyDescent="0.3">
      <c r="A4993" s="81"/>
      <c r="O4993" s="12"/>
      <c r="P4993" s="12"/>
      <c r="Q4993" s="12"/>
      <c r="R4993" s="12"/>
      <c r="S4993" s="12"/>
      <c r="U4993" s="3"/>
      <c r="V4993" s="3"/>
    </row>
    <row r="4994" spans="1:22" x14ac:dyDescent="0.3">
      <c r="A4994" s="81"/>
      <c r="O4994" s="12"/>
      <c r="P4994" s="12"/>
      <c r="Q4994" s="12"/>
      <c r="R4994" s="12"/>
      <c r="S4994" s="12"/>
      <c r="U4994" s="3"/>
      <c r="V4994" s="3"/>
    </row>
    <row r="4995" spans="1:22" x14ac:dyDescent="0.3">
      <c r="A4995" s="81"/>
      <c r="O4995" s="12"/>
      <c r="P4995" s="12"/>
      <c r="Q4995" s="12"/>
      <c r="R4995" s="12"/>
      <c r="S4995" s="12"/>
      <c r="U4995" s="3"/>
      <c r="V4995" s="3"/>
    </row>
    <row r="4996" spans="1:22" x14ac:dyDescent="0.3">
      <c r="A4996" s="81"/>
      <c r="O4996" s="12"/>
      <c r="P4996" s="12"/>
      <c r="Q4996" s="12"/>
      <c r="R4996" s="12"/>
      <c r="S4996" s="12"/>
      <c r="U4996" s="3"/>
      <c r="V4996" s="3"/>
    </row>
    <row r="4997" spans="1:22" x14ac:dyDescent="0.3">
      <c r="A4997" s="81"/>
      <c r="O4997" s="12"/>
      <c r="P4997" s="12"/>
      <c r="Q4997" s="12"/>
      <c r="R4997" s="12"/>
      <c r="S4997" s="12"/>
      <c r="U4997" s="3"/>
      <c r="V4997" s="3"/>
    </row>
    <row r="4998" spans="1:22" x14ac:dyDescent="0.3">
      <c r="A4998" s="81"/>
      <c r="O4998" s="12"/>
      <c r="P4998" s="12"/>
      <c r="Q4998" s="12"/>
      <c r="R4998" s="12"/>
      <c r="S4998" s="12"/>
      <c r="U4998" s="3"/>
      <c r="V4998" s="3"/>
    </row>
    <row r="4999" spans="1:22" x14ac:dyDescent="0.3">
      <c r="A4999" s="81"/>
      <c r="O4999" s="12"/>
      <c r="P4999" s="12"/>
      <c r="Q4999" s="12"/>
      <c r="R4999" s="12"/>
      <c r="S4999" s="12"/>
      <c r="U4999" s="3"/>
      <c r="V4999" s="3"/>
    </row>
    <row r="5000" spans="1:22" x14ac:dyDescent="0.3">
      <c r="A5000" s="81"/>
      <c r="O5000" s="12"/>
      <c r="P5000" s="12"/>
      <c r="Q5000" s="12"/>
      <c r="R5000" s="12"/>
      <c r="S5000" s="12"/>
      <c r="U5000" s="3"/>
      <c r="V5000" s="3"/>
    </row>
    <row r="5001" spans="1:22" x14ac:dyDescent="0.3">
      <c r="A5001" s="81"/>
      <c r="O5001" s="12"/>
      <c r="P5001" s="12"/>
      <c r="Q5001" s="12"/>
      <c r="R5001" s="12"/>
      <c r="S5001" s="12"/>
      <c r="U5001" s="3"/>
      <c r="V5001" s="3"/>
    </row>
    <row r="5002" spans="1:22" x14ac:dyDescent="0.3">
      <c r="A5002" s="81"/>
      <c r="O5002" s="12"/>
      <c r="P5002" s="12"/>
      <c r="Q5002" s="12"/>
      <c r="R5002" s="12"/>
      <c r="S5002" s="12"/>
      <c r="U5002" s="3"/>
      <c r="V5002" s="3"/>
    </row>
    <row r="5003" spans="1:22" x14ac:dyDescent="0.3">
      <c r="A5003" s="81"/>
      <c r="O5003" s="12"/>
      <c r="P5003" s="12"/>
      <c r="Q5003" s="12"/>
      <c r="R5003" s="12"/>
      <c r="S5003" s="12"/>
      <c r="U5003" s="3"/>
      <c r="V5003" s="3"/>
    </row>
    <row r="5004" spans="1:22" x14ac:dyDescent="0.3">
      <c r="A5004" s="81"/>
      <c r="O5004" s="12"/>
      <c r="P5004" s="12"/>
      <c r="Q5004" s="12"/>
      <c r="R5004" s="12"/>
      <c r="S5004" s="12"/>
      <c r="U5004" s="3"/>
      <c r="V5004" s="3"/>
    </row>
    <row r="5005" spans="1:22" x14ac:dyDescent="0.3">
      <c r="A5005" s="81"/>
      <c r="O5005" s="12"/>
      <c r="P5005" s="12"/>
      <c r="Q5005" s="12"/>
      <c r="R5005" s="12"/>
      <c r="S5005" s="12"/>
      <c r="U5005" s="3"/>
      <c r="V5005" s="3"/>
    </row>
    <row r="5006" spans="1:22" x14ac:dyDescent="0.3">
      <c r="A5006" s="81"/>
      <c r="O5006" s="12"/>
      <c r="P5006" s="12"/>
      <c r="Q5006" s="12"/>
      <c r="R5006" s="12"/>
      <c r="S5006" s="12"/>
      <c r="U5006" s="3"/>
      <c r="V5006" s="3"/>
    </row>
    <row r="5007" spans="1:22" x14ac:dyDescent="0.3">
      <c r="A5007" s="81"/>
      <c r="O5007" s="12"/>
      <c r="P5007" s="12"/>
      <c r="Q5007" s="12"/>
      <c r="R5007" s="12"/>
      <c r="S5007" s="12"/>
      <c r="U5007" s="3"/>
      <c r="V5007" s="3"/>
    </row>
    <row r="5008" spans="1:22" x14ac:dyDescent="0.3">
      <c r="A5008" s="81"/>
      <c r="O5008" s="12"/>
      <c r="P5008" s="12"/>
      <c r="Q5008" s="12"/>
      <c r="R5008" s="12"/>
      <c r="S5008" s="12"/>
      <c r="U5008" s="3"/>
      <c r="V5008" s="3"/>
    </row>
    <row r="5009" spans="1:22" x14ac:dyDescent="0.3">
      <c r="A5009" s="81"/>
      <c r="O5009" s="12"/>
      <c r="P5009" s="12"/>
      <c r="Q5009" s="12"/>
      <c r="R5009" s="12"/>
      <c r="S5009" s="12"/>
      <c r="U5009" s="3"/>
      <c r="V5009" s="3"/>
    </row>
    <row r="5010" spans="1:22" x14ac:dyDescent="0.3">
      <c r="A5010" s="81"/>
      <c r="O5010" s="12"/>
      <c r="P5010" s="12"/>
      <c r="Q5010" s="12"/>
      <c r="R5010" s="12"/>
      <c r="S5010" s="12"/>
      <c r="U5010" s="3"/>
      <c r="V5010" s="3"/>
    </row>
    <row r="5011" spans="1:22" x14ac:dyDescent="0.3">
      <c r="A5011" s="81"/>
      <c r="O5011" s="12"/>
      <c r="P5011" s="12"/>
      <c r="Q5011" s="12"/>
      <c r="R5011" s="12"/>
      <c r="S5011" s="12"/>
      <c r="U5011" s="3"/>
      <c r="V5011" s="3"/>
    </row>
    <row r="5012" spans="1:22" x14ac:dyDescent="0.3">
      <c r="A5012" s="81"/>
      <c r="O5012" s="12"/>
      <c r="P5012" s="12"/>
      <c r="Q5012" s="12"/>
      <c r="R5012" s="12"/>
      <c r="S5012" s="12"/>
      <c r="U5012" s="3"/>
      <c r="V5012" s="3"/>
    </row>
    <row r="5013" spans="1:22" x14ac:dyDescent="0.3">
      <c r="A5013" s="81"/>
      <c r="O5013" s="12"/>
      <c r="P5013" s="12"/>
      <c r="Q5013" s="12"/>
      <c r="R5013" s="12"/>
      <c r="S5013" s="12"/>
      <c r="U5013" s="3"/>
      <c r="V5013" s="3"/>
    </row>
    <row r="5014" spans="1:22" x14ac:dyDescent="0.3">
      <c r="A5014" s="81"/>
      <c r="O5014" s="12"/>
      <c r="P5014" s="12"/>
      <c r="Q5014" s="12"/>
      <c r="R5014" s="12"/>
      <c r="S5014" s="12"/>
      <c r="U5014" s="3"/>
      <c r="V5014" s="3"/>
    </row>
    <row r="5015" spans="1:22" x14ac:dyDescent="0.3">
      <c r="A5015" s="81"/>
      <c r="O5015" s="12"/>
      <c r="P5015" s="12"/>
      <c r="Q5015" s="12"/>
      <c r="R5015" s="12"/>
      <c r="S5015" s="12"/>
      <c r="U5015" s="3"/>
      <c r="V5015" s="3"/>
    </row>
    <row r="5016" spans="1:22" x14ac:dyDescent="0.3">
      <c r="A5016" s="81"/>
      <c r="O5016" s="12"/>
      <c r="P5016" s="12"/>
      <c r="Q5016" s="12"/>
      <c r="R5016" s="12"/>
      <c r="S5016" s="12"/>
      <c r="U5016" s="3"/>
      <c r="V5016" s="3"/>
    </row>
    <row r="5017" spans="1:22" x14ac:dyDescent="0.3">
      <c r="A5017" s="81"/>
      <c r="O5017" s="12"/>
      <c r="P5017" s="12"/>
      <c r="Q5017" s="12"/>
      <c r="R5017" s="12"/>
      <c r="S5017" s="12"/>
      <c r="U5017" s="3"/>
      <c r="V5017" s="3"/>
    </row>
    <row r="5018" spans="1:22" x14ac:dyDescent="0.3">
      <c r="A5018" s="81"/>
      <c r="O5018" s="12"/>
      <c r="P5018" s="12"/>
      <c r="Q5018" s="12"/>
      <c r="R5018" s="12"/>
      <c r="S5018" s="12"/>
      <c r="U5018" s="3"/>
      <c r="V5018" s="3"/>
    </row>
    <row r="5019" spans="1:22" x14ac:dyDescent="0.3">
      <c r="A5019" s="81"/>
      <c r="O5019" s="12"/>
      <c r="P5019" s="12"/>
      <c r="Q5019" s="12"/>
      <c r="R5019" s="12"/>
      <c r="S5019" s="12"/>
      <c r="U5019" s="3"/>
      <c r="V5019" s="3"/>
    </row>
    <row r="5020" spans="1:22" x14ac:dyDescent="0.3">
      <c r="A5020" s="81"/>
      <c r="O5020" s="12"/>
      <c r="P5020" s="12"/>
      <c r="Q5020" s="12"/>
      <c r="R5020" s="12"/>
      <c r="S5020" s="12"/>
      <c r="U5020" s="3"/>
      <c r="V5020" s="3"/>
    </row>
    <row r="5021" spans="1:22" x14ac:dyDescent="0.3">
      <c r="A5021" s="81"/>
      <c r="O5021" s="12"/>
      <c r="P5021" s="12"/>
      <c r="Q5021" s="12"/>
      <c r="R5021" s="12"/>
      <c r="S5021" s="12"/>
      <c r="U5021" s="3"/>
      <c r="V5021" s="3"/>
    </row>
    <row r="5022" spans="1:22" x14ac:dyDescent="0.3">
      <c r="A5022" s="81"/>
      <c r="O5022" s="12"/>
      <c r="P5022" s="12"/>
      <c r="Q5022" s="12"/>
      <c r="R5022" s="12"/>
      <c r="S5022" s="12"/>
      <c r="U5022" s="3"/>
      <c r="V5022" s="3"/>
    </row>
    <row r="5023" spans="1:22" x14ac:dyDescent="0.3">
      <c r="A5023" s="81"/>
      <c r="O5023" s="12"/>
      <c r="P5023" s="12"/>
      <c r="Q5023" s="12"/>
      <c r="R5023" s="12"/>
      <c r="S5023" s="12"/>
      <c r="U5023" s="3"/>
      <c r="V5023" s="3"/>
    </row>
    <row r="5024" spans="1:22" x14ac:dyDescent="0.3">
      <c r="A5024" s="81"/>
      <c r="O5024" s="12"/>
      <c r="P5024" s="12"/>
      <c r="Q5024" s="12"/>
      <c r="R5024" s="12"/>
      <c r="S5024" s="12"/>
      <c r="U5024" s="3"/>
      <c r="V5024" s="3"/>
    </row>
    <row r="5025" spans="1:22" x14ac:dyDescent="0.3">
      <c r="A5025" s="81"/>
      <c r="O5025" s="12"/>
      <c r="P5025" s="12"/>
      <c r="Q5025" s="12"/>
      <c r="R5025" s="12"/>
      <c r="S5025" s="12"/>
      <c r="U5025" s="3"/>
      <c r="V5025" s="3"/>
    </row>
    <row r="5026" spans="1:22" x14ac:dyDescent="0.3">
      <c r="A5026" s="81"/>
      <c r="O5026" s="12"/>
      <c r="P5026" s="12"/>
      <c r="Q5026" s="12"/>
      <c r="R5026" s="12"/>
      <c r="S5026" s="12"/>
      <c r="U5026" s="3"/>
      <c r="V5026" s="3"/>
    </row>
    <row r="5027" spans="1:22" x14ac:dyDescent="0.3">
      <c r="A5027" s="81"/>
      <c r="O5027" s="12"/>
      <c r="P5027" s="12"/>
      <c r="Q5027" s="12"/>
      <c r="R5027" s="12"/>
      <c r="S5027" s="12"/>
      <c r="U5027" s="3"/>
      <c r="V5027" s="3"/>
    </row>
    <row r="5028" spans="1:22" x14ac:dyDescent="0.3">
      <c r="A5028" s="81"/>
      <c r="O5028" s="12"/>
      <c r="P5028" s="12"/>
      <c r="Q5028" s="12"/>
      <c r="R5028" s="12"/>
      <c r="S5028" s="12"/>
      <c r="U5028" s="3"/>
      <c r="V5028" s="3"/>
    </row>
    <row r="5029" spans="1:22" x14ac:dyDescent="0.3">
      <c r="A5029" s="81"/>
      <c r="O5029" s="12"/>
      <c r="P5029" s="12"/>
      <c r="Q5029" s="12"/>
      <c r="R5029" s="12"/>
      <c r="S5029" s="12"/>
      <c r="U5029" s="3"/>
      <c r="V5029" s="3"/>
    </row>
    <row r="5030" spans="1:22" x14ac:dyDescent="0.3">
      <c r="A5030" s="81"/>
      <c r="O5030" s="12"/>
      <c r="P5030" s="12"/>
      <c r="Q5030" s="12"/>
      <c r="R5030" s="12"/>
      <c r="S5030" s="12"/>
      <c r="U5030" s="3"/>
      <c r="V5030" s="3"/>
    </row>
    <row r="5031" spans="1:22" x14ac:dyDescent="0.3">
      <c r="A5031" s="81"/>
      <c r="O5031" s="12"/>
      <c r="P5031" s="12"/>
      <c r="Q5031" s="12"/>
      <c r="R5031" s="12"/>
      <c r="S5031" s="12"/>
      <c r="U5031" s="3"/>
      <c r="V5031" s="3"/>
    </row>
    <row r="5032" spans="1:22" x14ac:dyDescent="0.3">
      <c r="A5032" s="81"/>
      <c r="O5032" s="12"/>
      <c r="P5032" s="12"/>
      <c r="Q5032" s="12"/>
      <c r="R5032" s="12"/>
      <c r="S5032" s="12"/>
      <c r="U5032" s="3"/>
      <c r="V5032" s="3"/>
    </row>
    <row r="5033" spans="1:22" x14ac:dyDescent="0.3">
      <c r="A5033" s="81"/>
      <c r="O5033" s="12"/>
      <c r="P5033" s="12"/>
      <c r="Q5033" s="12"/>
      <c r="R5033" s="12"/>
      <c r="S5033" s="12"/>
      <c r="U5033" s="3"/>
      <c r="V5033" s="3"/>
    </row>
    <row r="5034" spans="1:22" x14ac:dyDescent="0.3">
      <c r="A5034" s="81"/>
      <c r="O5034" s="12"/>
      <c r="P5034" s="12"/>
      <c r="Q5034" s="12"/>
      <c r="R5034" s="12"/>
      <c r="S5034" s="12"/>
      <c r="U5034" s="3"/>
      <c r="V5034" s="3"/>
    </row>
    <row r="5035" spans="1:22" x14ac:dyDescent="0.3">
      <c r="A5035" s="81"/>
      <c r="O5035" s="12"/>
      <c r="P5035" s="12"/>
      <c r="Q5035" s="12"/>
      <c r="R5035" s="12"/>
      <c r="S5035" s="12"/>
      <c r="U5035" s="3"/>
      <c r="V5035" s="3"/>
    </row>
    <row r="5036" spans="1:22" x14ac:dyDescent="0.3">
      <c r="A5036" s="81"/>
      <c r="O5036" s="12"/>
      <c r="P5036" s="12"/>
      <c r="Q5036" s="12"/>
      <c r="R5036" s="12"/>
      <c r="S5036" s="12"/>
      <c r="U5036" s="3"/>
      <c r="V5036" s="3"/>
    </row>
    <row r="5037" spans="1:22" x14ac:dyDescent="0.3">
      <c r="A5037" s="81"/>
      <c r="O5037" s="12"/>
      <c r="P5037" s="12"/>
      <c r="Q5037" s="12"/>
      <c r="R5037" s="12"/>
      <c r="S5037" s="12"/>
      <c r="U5037" s="3"/>
      <c r="V5037" s="3"/>
    </row>
    <row r="5038" spans="1:22" x14ac:dyDescent="0.3">
      <c r="A5038" s="81"/>
      <c r="O5038" s="12"/>
      <c r="P5038" s="12"/>
      <c r="Q5038" s="12"/>
      <c r="R5038" s="12"/>
      <c r="S5038" s="12"/>
      <c r="U5038" s="3"/>
      <c r="V5038" s="3"/>
    </row>
    <row r="5039" spans="1:22" x14ac:dyDescent="0.3">
      <c r="A5039" s="81"/>
      <c r="O5039" s="12"/>
      <c r="P5039" s="12"/>
      <c r="Q5039" s="12"/>
      <c r="R5039" s="12"/>
      <c r="S5039" s="12"/>
      <c r="U5039" s="3"/>
      <c r="V5039" s="3"/>
    </row>
    <row r="5040" spans="1:22" x14ac:dyDescent="0.3">
      <c r="A5040" s="81"/>
      <c r="O5040" s="12"/>
      <c r="P5040" s="12"/>
      <c r="Q5040" s="12"/>
      <c r="R5040" s="12"/>
      <c r="S5040" s="12"/>
      <c r="U5040" s="3"/>
      <c r="V5040" s="3"/>
    </row>
    <row r="5041" spans="1:22" x14ac:dyDescent="0.3">
      <c r="A5041" s="81"/>
      <c r="O5041" s="12"/>
      <c r="P5041" s="12"/>
      <c r="Q5041" s="12"/>
      <c r="R5041" s="12"/>
      <c r="S5041" s="12"/>
      <c r="U5041" s="3"/>
      <c r="V5041" s="3"/>
    </row>
    <row r="5042" spans="1:22" x14ac:dyDescent="0.3">
      <c r="A5042" s="81"/>
      <c r="O5042" s="12"/>
      <c r="P5042" s="12"/>
      <c r="Q5042" s="12"/>
      <c r="R5042" s="12"/>
      <c r="S5042" s="12"/>
      <c r="U5042" s="3"/>
      <c r="V5042" s="3"/>
    </row>
    <row r="5043" spans="1:22" x14ac:dyDescent="0.3">
      <c r="A5043" s="81"/>
      <c r="O5043" s="12"/>
      <c r="P5043" s="12"/>
      <c r="Q5043" s="12"/>
      <c r="R5043" s="12"/>
      <c r="S5043" s="12"/>
      <c r="U5043" s="3"/>
      <c r="V5043" s="3"/>
    </row>
    <row r="5044" spans="1:22" x14ac:dyDescent="0.3">
      <c r="A5044" s="81"/>
      <c r="O5044" s="12"/>
      <c r="P5044" s="12"/>
      <c r="Q5044" s="12"/>
      <c r="R5044" s="12"/>
      <c r="S5044" s="12"/>
      <c r="U5044" s="3"/>
      <c r="V5044" s="3"/>
    </row>
    <row r="5045" spans="1:22" x14ac:dyDescent="0.3">
      <c r="A5045" s="81"/>
      <c r="O5045" s="12"/>
      <c r="P5045" s="12"/>
      <c r="Q5045" s="12"/>
      <c r="R5045" s="12"/>
      <c r="S5045" s="12"/>
      <c r="U5045" s="3"/>
      <c r="V5045" s="3"/>
    </row>
    <row r="5046" spans="1:22" x14ac:dyDescent="0.3">
      <c r="A5046" s="81"/>
      <c r="O5046" s="12"/>
      <c r="P5046" s="12"/>
      <c r="Q5046" s="12"/>
      <c r="R5046" s="12"/>
      <c r="S5046" s="12"/>
      <c r="U5046" s="3"/>
      <c r="V5046" s="3"/>
    </row>
    <row r="5047" spans="1:22" x14ac:dyDescent="0.3">
      <c r="A5047" s="81"/>
      <c r="O5047" s="12"/>
      <c r="P5047" s="12"/>
      <c r="Q5047" s="12"/>
      <c r="R5047" s="12"/>
      <c r="S5047" s="12"/>
      <c r="U5047" s="3"/>
      <c r="V5047" s="3"/>
    </row>
    <row r="5048" spans="1:22" x14ac:dyDescent="0.3">
      <c r="A5048" s="81"/>
      <c r="O5048" s="12"/>
      <c r="P5048" s="12"/>
      <c r="Q5048" s="12"/>
      <c r="R5048" s="12"/>
      <c r="S5048" s="12"/>
      <c r="U5048" s="3"/>
      <c r="V5048" s="3"/>
    </row>
    <row r="5049" spans="1:22" x14ac:dyDescent="0.3">
      <c r="A5049" s="81"/>
      <c r="O5049" s="12"/>
      <c r="P5049" s="12"/>
      <c r="Q5049" s="12"/>
      <c r="R5049" s="12"/>
      <c r="S5049" s="12"/>
      <c r="U5049" s="3"/>
      <c r="V5049" s="3"/>
    </row>
    <row r="5050" spans="1:22" x14ac:dyDescent="0.3">
      <c r="A5050" s="81"/>
      <c r="O5050" s="12"/>
      <c r="P5050" s="12"/>
      <c r="Q5050" s="12"/>
      <c r="R5050" s="12"/>
      <c r="S5050" s="12"/>
      <c r="U5050" s="3"/>
      <c r="V5050" s="3"/>
    </row>
    <row r="5051" spans="1:22" x14ac:dyDescent="0.3">
      <c r="A5051" s="81"/>
      <c r="O5051" s="12"/>
      <c r="P5051" s="12"/>
      <c r="Q5051" s="12"/>
      <c r="R5051" s="12"/>
      <c r="S5051" s="12"/>
      <c r="U5051" s="3"/>
      <c r="V5051" s="3"/>
    </row>
    <row r="5052" spans="1:22" x14ac:dyDescent="0.3">
      <c r="A5052" s="81"/>
      <c r="O5052" s="12"/>
      <c r="P5052" s="12"/>
      <c r="Q5052" s="12"/>
      <c r="R5052" s="12"/>
      <c r="S5052" s="12"/>
      <c r="U5052" s="3"/>
      <c r="V5052" s="3"/>
    </row>
    <row r="5053" spans="1:22" x14ac:dyDescent="0.3">
      <c r="A5053" s="81"/>
      <c r="O5053" s="12"/>
      <c r="P5053" s="12"/>
      <c r="Q5053" s="12"/>
      <c r="R5053" s="12"/>
      <c r="S5053" s="12"/>
      <c r="U5053" s="3"/>
      <c r="V5053" s="3"/>
    </row>
    <row r="5054" spans="1:22" x14ac:dyDescent="0.3">
      <c r="A5054" s="81"/>
      <c r="O5054" s="12"/>
      <c r="P5054" s="12"/>
      <c r="Q5054" s="12"/>
      <c r="R5054" s="12"/>
      <c r="S5054" s="12"/>
      <c r="U5054" s="3"/>
      <c r="V5054" s="3"/>
    </row>
    <row r="5055" spans="1:22" x14ac:dyDescent="0.3">
      <c r="A5055" s="81"/>
      <c r="O5055" s="12"/>
      <c r="P5055" s="12"/>
      <c r="Q5055" s="12"/>
      <c r="R5055" s="12"/>
      <c r="S5055" s="12"/>
      <c r="U5055" s="3"/>
      <c r="V5055" s="3"/>
    </row>
    <row r="5056" spans="1:22" x14ac:dyDescent="0.3">
      <c r="A5056" s="81"/>
      <c r="O5056" s="12"/>
      <c r="P5056" s="12"/>
      <c r="Q5056" s="12"/>
      <c r="R5056" s="12"/>
      <c r="S5056" s="12"/>
      <c r="U5056" s="3"/>
      <c r="V5056" s="3"/>
    </row>
    <row r="5057" spans="1:22" x14ac:dyDescent="0.3">
      <c r="A5057" s="81"/>
      <c r="O5057" s="12"/>
      <c r="P5057" s="12"/>
      <c r="Q5057" s="12"/>
      <c r="R5057" s="12"/>
      <c r="S5057" s="12"/>
      <c r="U5057" s="3"/>
      <c r="V5057" s="3"/>
    </row>
    <row r="5058" spans="1:22" x14ac:dyDescent="0.3">
      <c r="A5058" s="81"/>
      <c r="O5058" s="12"/>
      <c r="P5058" s="12"/>
      <c r="Q5058" s="12"/>
      <c r="R5058" s="12"/>
      <c r="S5058" s="12"/>
      <c r="U5058" s="3"/>
      <c r="V5058" s="3"/>
    </row>
    <row r="5059" spans="1:22" x14ac:dyDescent="0.3">
      <c r="A5059" s="81"/>
      <c r="O5059" s="12"/>
      <c r="P5059" s="12"/>
      <c r="Q5059" s="12"/>
      <c r="R5059" s="12"/>
      <c r="S5059" s="12"/>
      <c r="U5059" s="3"/>
      <c r="V5059" s="3"/>
    </row>
    <row r="5060" spans="1:22" x14ac:dyDescent="0.3">
      <c r="A5060" s="81"/>
      <c r="O5060" s="12"/>
      <c r="P5060" s="12"/>
      <c r="Q5060" s="12"/>
      <c r="R5060" s="12"/>
      <c r="S5060" s="12"/>
      <c r="U5060" s="3"/>
      <c r="V5060" s="3"/>
    </row>
    <row r="5061" spans="1:22" x14ac:dyDescent="0.3">
      <c r="A5061" s="81"/>
      <c r="O5061" s="12"/>
      <c r="P5061" s="12"/>
      <c r="Q5061" s="12"/>
      <c r="R5061" s="12"/>
      <c r="S5061" s="12"/>
      <c r="U5061" s="3"/>
      <c r="V5061" s="3"/>
    </row>
    <row r="5062" spans="1:22" x14ac:dyDescent="0.3">
      <c r="A5062" s="81"/>
      <c r="O5062" s="12"/>
      <c r="P5062" s="12"/>
      <c r="Q5062" s="12"/>
      <c r="R5062" s="12"/>
      <c r="S5062" s="12"/>
      <c r="U5062" s="3"/>
      <c r="V5062" s="3"/>
    </row>
    <row r="5063" spans="1:22" x14ac:dyDescent="0.3">
      <c r="A5063" s="81"/>
      <c r="O5063" s="12"/>
      <c r="P5063" s="12"/>
      <c r="Q5063" s="12"/>
      <c r="R5063" s="12"/>
      <c r="S5063" s="12"/>
      <c r="U5063" s="3"/>
      <c r="V5063" s="3"/>
    </row>
    <row r="5064" spans="1:22" x14ac:dyDescent="0.3">
      <c r="A5064" s="81"/>
      <c r="O5064" s="12"/>
      <c r="P5064" s="12"/>
      <c r="Q5064" s="12"/>
      <c r="R5064" s="12"/>
      <c r="S5064" s="12"/>
      <c r="U5064" s="3"/>
      <c r="V5064" s="3"/>
    </row>
    <row r="5065" spans="1:22" x14ac:dyDescent="0.3">
      <c r="A5065" s="81"/>
      <c r="O5065" s="12"/>
      <c r="P5065" s="12"/>
      <c r="Q5065" s="12"/>
      <c r="R5065" s="12"/>
      <c r="S5065" s="12"/>
      <c r="U5065" s="3"/>
      <c r="V5065" s="3"/>
    </row>
    <row r="5066" spans="1:22" x14ac:dyDescent="0.3">
      <c r="A5066" s="81"/>
      <c r="O5066" s="12"/>
      <c r="P5066" s="12"/>
      <c r="Q5066" s="12"/>
      <c r="R5066" s="12"/>
      <c r="S5066" s="12"/>
      <c r="U5066" s="3"/>
      <c r="V5066" s="3"/>
    </row>
    <row r="5067" spans="1:22" x14ac:dyDescent="0.3">
      <c r="A5067" s="81"/>
      <c r="O5067" s="12"/>
      <c r="P5067" s="12"/>
      <c r="Q5067" s="12"/>
      <c r="R5067" s="12"/>
      <c r="S5067" s="12"/>
      <c r="U5067" s="3"/>
      <c r="V5067" s="3"/>
    </row>
    <row r="5068" spans="1:22" x14ac:dyDescent="0.3">
      <c r="A5068" s="81"/>
      <c r="O5068" s="12"/>
      <c r="P5068" s="12"/>
      <c r="Q5068" s="12"/>
      <c r="R5068" s="12"/>
      <c r="S5068" s="12"/>
      <c r="U5068" s="3"/>
      <c r="V5068" s="3"/>
    </row>
    <row r="5069" spans="1:22" x14ac:dyDescent="0.3">
      <c r="A5069" s="81"/>
      <c r="O5069" s="12"/>
      <c r="P5069" s="12"/>
      <c r="Q5069" s="12"/>
      <c r="R5069" s="12"/>
      <c r="S5069" s="12"/>
      <c r="U5069" s="3"/>
      <c r="V5069" s="3"/>
    </row>
    <row r="5070" spans="1:22" x14ac:dyDescent="0.3">
      <c r="A5070" s="81"/>
      <c r="O5070" s="12"/>
      <c r="P5070" s="12"/>
      <c r="Q5070" s="12"/>
      <c r="R5070" s="12"/>
      <c r="S5070" s="12"/>
      <c r="U5070" s="3"/>
      <c r="V5070" s="3"/>
    </row>
    <row r="5071" spans="1:22" x14ac:dyDescent="0.3">
      <c r="A5071" s="81"/>
      <c r="O5071" s="12"/>
      <c r="P5071" s="12"/>
      <c r="Q5071" s="12"/>
      <c r="R5071" s="12"/>
      <c r="S5071" s="12"/>
      <c r="U5071" s="3"/>
      <c r="V5071" s="3"/>
    </row>
    <row r="5072" spans="1:22" x14ac:dyDescent="0.3">
      <c r="A5072" s="81"/>
      <c r="O5072" s="12"/>
      <c r="P5072" s="12"/>
      <c r="Q5072" s="12"/>
      <c r="R5072" s="12"/>
      <c r="S5072" s="12"/>
      <c r="U5072" s="3"/>
      <c r="V5072" s="3"/>
    </row>
    <row r="5073" spans="1:22" x14ac:dyDescent="0.3">
      <c r="A5073" s="81"/>
      <c r="O5073" s="12"/>
      <c r="P5073" s="12"/>
      <c r="Q5073" s="12"/>
      <c r="R5073" s="12"/>
      <c r="S5073" s="12"/>
      <c r="U5073" s="3"/>
      <c r="V5073" s="3"/>
    </row>
    <row r="5074" spans="1:22" x14ac:dyDescent="0.3">
      <c r="A5074" s="81"/>
      <c r="O5074" s="12"/>
      <c r="P5074" s="12"/>
      <c r="Q5074" s="12"/>
      <c r="R5074" s="12"/>
      <c r="S5074" s="12"/>
      <c r="U5074" s="3"/>
      <c r="V5074" s="3"/>
    </row>
    <row r="5075" spans="1:22" x14ac:dyDescent="0.3">
      <c r="A5075" s="81"/>
      <c r="O5075" s="12"/>
      <c r="P5075" s="12"/>
      <c r="Q5075" s="12"/>
      <c r="R5075" s="12"/>
      <c r="S5075" s="12"/>
      <c r="U5075" s="3"/>
      <c r="V5075" s="3"/>
    </row>
    <row r="5076" spans="1:22" x14ac:dyDescent="0.3">
      <c r="A5076" s="81"/>
      <c r="O5076" s="12"/>
      <c r="P5076" s="12"/>
      <c r="Q5076" s="12"/>
      <c r="R5076" s="12"/>
      <c r="S5076" s="12"/>
      <c r="U5076" s="3"/>
      <c r="V5076" s="3"/>
    </row>
    <row r="5077" spans="1:22" x14ac:dyDescent="0.3">
      <c r="A5077" s="81"/>
      <c r="O5077" s="12"/>
      <c r="P5077" s="12"/>
      <c r="Q5077" s="12"/>
      <c r="R5077" s="12"/>
      <c r="S5077" s="12"/>
      <c r="U5077" s="3"/>
      <c r="V5077" s="3"/>
    </row>
    <row r="5078" spans="1:22" x14ac:dyDescent="0.3">
      <c r="A5078" s="81"/>
      <c r="O5078" s="12"/>
      <c r="P5078" s="12"/>
      <c r="Q5078" s="12"/>
      <c r="R5078" s="12"/>
      <c r="S5078" s="12"/>
      <c r="U5078" s="3"/>
      <c r="V5078" s="3"/>
    </row>
    <row r="5079" spans="1:22" x14ac:dyDescent="0.3">
      <c r="A5079" s="81"/>
      <c r="O5079" s="12"/>
      <c r="P5079" s="12"/>
      <c r="Q5079" s="12"/>
      <c r="R5079" s="12"/>
      <c r="S5079" s="12"/>
      <c r="U5079" s="3"/>
      <c r="V5079" s="3"/>
    </row>
    <row r="5080" spans="1:22" x14ac:dyDescent="0.3">
      <c r="A5080" s="81"/>
      <c r="O5080" s="12"/>
      <c r="P5080" s="12"/>
      <c r="Q5080" s="12"/>
      <c r="R5080" s="12"/>
      <c r="S5080" s="12"/>
      <c r="U5080" s="3"/>
      <c r="V5080" s="3"/>
    </row>
    <row r="5081" spans="1:22" x14ac:dyDescent="0.3">
      <c r="A5081" s="81"/>
      <c r="O5081" s="12"/>
      <c r="P5081" s="12"/>
      <c r="Q5081" s="12"/>
      <c r="R5081" s="12"/>
      <c r="S5081" s="12"/>
      <c r="U5081" s="3"/>
      <c r="V5081" s="3"/>
    </row>
    <row r="5082" spans="1:22" x14ac:dyDescent="0.3">
      <c r="A5082" s="81"/>
      <c r="O5082" s="12"/>
      <c r="P5082" s="12"/>
      <c r="Q5082" s="12"/>
      <c r="R5082" s="12"/>
      <c r="S5082" s="12"/>
      <c r="U5082" s="3"/>
      <c r="V5082" s="3"/>
    </row>
    <row r="5083" spans="1:22" x14ac:dyDescent="0.3">
      <c r="A5083" s="81"/>
      <c r="O5083" s="12"/>
      <c r="P5083" s="12"/>
      <c r="Q5083" s="12"/>
      <c r="R5083" s="12"/>
      <c r="S5083" s="12"/>
      <c r="U5083" s="3"/>
      <c r="V5083" s="3"/>
    </row>
    <row r="5084" spans="1:22" x14ac:dyDescent="0.3">
      <c r="A5084" s="81"/>
      <c r="O5084" s="12"/>
      <c r="P5084" s="12"/>
      <c r="Q5084" s="12"/>
      <c r="R5084" s="12"/>
      <c r="S5084" s="12"/>
      <c r="U5084" s="3"/>
      <c r="V5084" s="3"/>
    </row>
    <row r="5085" spans="1:22" x14ac:dyDescent="0.3">
      <c r="A5085" s="81"/>
      <c r="O5085" s="12"/>
      <c r="P5085" s="12"/>
      <c r="Q5085" s="12"/>
      <c r="R5085" s="12"/>
      <c r="S5085" s="12"/>
      <c r="U5085" s="3"/>
      <c r="V5085" s="3"/>
    </row>
    <row r="5086" spans="1:22" x14ac:dyDescent="0.3">
      <c r="A5086" s="81"/>
      <c r="O5086" s="12"/>
      <c r="P5086" s="12"/>
      <c r="Q5086" s="12"/>
      <c r="R5086" s="12"/>
      <c r="S5086" s="12"/>
      <c r="U5086" s="3"/>
      <c r="V5086" s="3"/>
    </row>
    <row r="5087" spans="1:22" x14ac:dyDescent="0.3">
      <c r="A5087" s="81"/>
      <c r="O5087" s="12"/>
      <c r="P5087" s="12"/>
      <c r="Q5087" s="12"/>
      <c r="R5087" s="12"/>
      <c r="S5087" s="12"/>
      <c r="U5087" s="3"/>
      <c r="V5087" s="3"/>
    </row>
    <row r="5088" spans="1:22" x14ac:dyDescent="0.3">
      <c r="A5088" s="81"/>
      <c r="O5088" s="12"/>
      <c r="P5088" s="12"/>
      <c r="Q5088" s="12"/>
      <c r="R5088" s="12"/>
      <c r="S5088" s="12"/>
      <c r="U5088" s="3"/>
      <c r="V5088" s="3"/>
    </row>
    <row r="5089" spans="1:22" x14ac:dyDescent="0.3">
      <c r="A5089" s="81"/>
      <c r="O5089" s="12"/>
      <c r="P5089" s="12"/>
      <c r="Q5089" s="12"/>
      <c r="R5089" s="12"/>
      <c r="S5089" s="12"/>
      <c r="U5089" s="3"/>
      <c r="V5089" s="3"/>
    </row>
    <row r="5090" spans="1:22" x14ac:dyDescent="0.3">
      <c r="A5090" s="81"/>
      <c r="O5090" s="12"/>
      <c r="P5090" s="12"/>
      <c r="Q5090" s="12"/>
      <c r="R5090" s="12"/>
      <c r="S5090" s="12"/>
      <c r="U5090" s="3"/>
      <c r="V5090" s="3"/>
    </row>
    <row r="5091" spans="1:22" x14ac:dyDescent="0.3">
      <c r="A5091" s="81"/>
      <c r="O5091" s="12"/>
      <c r="P5091" s="12"/>
      <c r="Q5091" s="12"/>
      <c r="R5091" s="12"/>
      <c r="S5091" s="12"/>
      <c r="U5091" s="3"/>
      <c r="V5091" s="3"/>
    </row>
    <row r="5092" spans="1:22" x14ac:dyDescent="0.3">
      <c r="A5092" s="81"/>
      <c r="O5092" s="12"/>
      <c r="P5092" s="12"/>
      <c r="Q5092" s="12"/>
      <c r="R5092" s="12"/>
      <c r="S5092" s="12"/>
      <c r="U5092" s="3"/>
      <c r="V5092" s="3"/>
    </row>
    <row r="5093" spans="1:22" x14ac:dyDescent="0.3">
      <c r="A5093" s="81"/>
      <c r="O5093" s="12"/>
      <c r="P5093" s="12"/>
      <c r="Q5093" s="12"/>
      <c r="R5093" s="12"/>
      <c r="S5093" s="12"/>
      <c r="U5093" s="3"/>
      <c r="V5093" s="3"/>
    </row>
    <row r="5094" spans="1:22" x14ac:dyDescent="0.3">
      <c r="A5094" s="81"/>
      <c r="O5094" s="12"/>
      <c r="P5094" s="12"/>
      <c r="Q5094" s="12"/>
      <c r="R5094" s="12"/>
      <c r="S5094" s="12"/>
      <c r="U5094" s="3"/>
      <c r="V5094" s="3"/>
    </row>
    <row r="5095" spans="1:22" x14ac:dyDescent="0.3">
      <c r="A5095" s="81"/>
      <c r="O5095" s="12"/>
      <c r="P5095" s="12"/>
      <c r="Q5095" s="12"/>
      <c r="R5095" s="12"/>
      <c r="S5095" s="12"/>
      <c r="U5095" s="3"/>
      <c r="V5095" s="3"/>
    </row>
    <row r="5096" spans="1:22" x14ac:dyDescent="0.3">
      <c r="A5096" s="81"/>
      <c r="O5096" s="12"/>
      <c r="P5096" s="12"/>
      <c r="Q5096" s="12"/>
      <c r="R5096" s="12"/>
      <c r="S5096" s="12"/>
      <c r="U5096" s="3"/>
      <c r="V5096" s="3"/>
    </row>
    <row r="5097" spans="1:22" x14ac:dyDescent="0.3">
      <c r="A5097" s="81"/>
      <c r="O5097" s="12"/>
      <c r="P5097" s="12"/>
      <c r="Q5097" s="12"/>
      <c r="R5097" s="12"/>
      <c r="S5097" s="12"/>
      <c r="U5097" s="3"/>
      <c r="V5097" s="3"/>
    </row>
    <row r="5098" spans="1:22" x14ac:dyDescent="0.3">
      <c r="A5098" s="81"/>
      <c r="O5098" s="12"/>
      <c r="P5098" s="12"/>
      <c r="Q5098" s="12"/>
      <c r="R5098" s="12"/>
      <c r="S5098" s="12"/>
      <c r="U5098" s="3"/>
      <c r="V5098" s="3"/>
    </row>
    <row r="5099" spans="1:22" x14ac:dyDescent="0.3">
      <c r="A5099" s="81"/>
      <c r="O5099" s="12"/>
      <c r="P5099" s="12"/>
      <c r="Q5099" s="12"/>
      <c r="R5099" s="12"/>
      <c r="S5099" s="12"/>
      <c r="U5099" s="3"/>
      <c r="V5099" s="3"/>
    </row>
    <row r="5100" spans="1:22" x14ac:dyDescent="0.3">
      <c r="A5100" s="81"/>
      <c r="O5100" s="12"/>
      <c r="P5100" s="12"/>
      <c r="Q5100" s="12"/>
      <c r="R5100" s="12"/>
      <c r="S5100" s="12"/>
      <c r="U5100" s="3"/>
      <c r="V5100" s="3"/>
    </row>
    <row r="5101" spans="1:22" x14ac:dyDescent="0.3">
      <c r="A5101" s="81"/>
      <c r="O5101" s="12"/>
      <c r="P5101" s="12"/>
      <c r="Q5101" s="12"/>
      <c r="R5101" s="12"/>
      <c r="S5101" s="12"/>
      <c r="U5101" s="3"/>
      <c r="V5101" s="3"/>
    </row>
    <row r="5102" spans="1:22" x14ac:dyDescent="0.3">
      <c r="A5102" s="81"/>
      <c r="O5102" s="12"/>
      <c r="P5102" s="12"/>
      <c r="Q5102" s="12"/>
      <c r="R5102" s="12"/>
      <c r="S5102" s="12"/>
      <c r="U5102" s="3"/>
      <c r="V5102" s="3"/>
    </row>
    <row r="5103" spans="1:22" x14ac:dyDescent="0.3">
      <c r="A5103" s="81"/>
      <c r="O5103" s="12"/>
      <c r="P5103" s="12"/>
      <c r="Q5103" s="12"/>
      <c r="R5103" s="12"/>
      <c r="S5103" s="12"/>
      <c r="U5103" s="3"/>
      <c r="V5103" s="3"/>
    </row>
    <row r="5104" spans="1:22" x14ac:dyDescent="0.3">
      <c r="A5104" s="81"/>
      <c r="O5104" s="12"/>
      <c r="P5104" s="12"/>
      <c r="Q5104" s="12"/>
      <c r="R5104" s="12"/>
      <c r="S5104" s="12"/>
      <c r="U5104" s="3"/>
      <c r="V5104" s="3"/>
    </row>
    <row r="5105" spans="1:22" x14ac:dyDescent="0.3">
      <c r="A5105" s="81"/>
      <c r="O5105" s="12"/>
      <c r="P5105" s="12"/>
      <c r="Q5105" s="12"/>
      <c r="R5105" s="12"/>
      <c r="S5105" s="12"/>
      <c r="U5105" s="3"/>
      <c r="V5105" s="3"/>
    </row>
    <row r="5106" spans="1:22" x14ac:dyDescent="0.3">
      <c r="A5106" s="81"/>
      <c r="O5106" s="12"/>
      <c r="P5106" s="12"/>
      <c r="Q5106" s="12"/>
      <c r="R5106" s="12"/>
      <c r="S5106" s="12"/>
      <c r="U5106" s="3"/>
      <c r="V5106" s="3"/>
    </row>
    <row r="5107" spans="1:22" x14ac:dyDescent="0.3">
      <c r="A5107" s="81"/>
      <c r="O5107" s="12"/>
      <c r="P5107" s="12"/>
      <c r="Q5107" s="12"/>
      <c r="R5107" s="12"/>
      <c r="S5107" s="12"/>
      <c r="U5107" s="3"/>
      <c r="V5107" s="3"/>
    </row>
    <row r="5108" spans="1:22" x14ac:dyDescent="0.3">
      <c r="A5108" s="81"/>
      <c r="O5108" s="12"/>
      <c r="P5108" s="12"/>
      <c r="Q5108" s="12"/>
      <c r="R5108" s="12"/>
      <c r="S5108" s="12"/>
      <c r="U5108" s="3"/>
      <c r="V5108" s="3"/>
    </row>
    <row r="5109" spans="1:22" x14ac:dyDescent="0.3">
      <c r="A5109" s="81"/>
      <c r="O5109" s="12"/>
      <c r="P5109" s="12"/>
      <c r="Q5109" s="12"/>
      <c r="R5109" s="12"/>
      <c r="S5109" s="12"/>
      <c r="U5109" s="3"/>
      <c r="V5109" s="3"/>
    </row>
    <row r="5110" spans="1:22" x14ac:dyDescent="0.3">
      <c r="A5110" s="81"/>
      <c r="O5110" s="12"/>
      <c r="P5110" s="12"/>
      <c r="Q5110" s="12"/>
      <c r="R5110" s="12"/>
      <c r="S5110" s="12"/>
      <c r="U5110" s="3"/>
      <c r="V5110" s="3"/>
    </row>
    <row r="5111" spans="1:22" x14ac:dyDescent="0.3">
      <c r="A5111" s="81"/>
      <c r="O5111" s="12"/>
      <c r="P5111" s="12"/>
      <c r="Q5111" s="12"/>
      <c r="R5111" s="12"/>
      <c r="S5111" s="12"/>
      <c r="U5111" s="3"/>
      <c r="V5111" s="3"/>
    </row>
    <row r="5112" spans="1:22" x14ac:dyDescent="0.3">
      <c r="A5112" s="81"/>
      <c r="O5112" s="12"/>
      <c r="P5112" s="12"/>
      <c r="Q5112" s="12"/>
      <c r="R5112" s="12"/>
      <c r="S5112" s="12"/>
      <c r="U5112" s="3"/>
      <c r="V5112" s="3"/>
    </row>
    <row r="5113" spans="1:22" x14ac:dyDescent="0.3">
      <c r="A5113" s="81"/>
      <c r="O5113" s="12"/>
      <c r="P5113" s="12"/>
      <c r="Q5113" s="12"/>
      <c r="R5113" s="12"/>
      <c r="S5113" s="12"/>
      <c r="U5113" s="3"/>
      <c r="V5113" s="3"/>
    </row>
    <row r="5114" spans="1:22" x14ac:dyDescent="0.3">
      <c r="A5114" s="81"/>
      <c r="O5114" s="12"/>
      <c r="P5114" s="12"/>
      <c r="Q5114" s="12"/>
      <c r="R5114" s="12"/>
      <c r="S5114" s="12"/>
      <c r="U5114" s="3"/>
      <c r="V5114" s="3"/>
    </row>
    <row r="5115" spans="1:22" x14ac:dyDescent="0.3">
      <c r="A5115" s="81"/>
      <c r="O5115" s="12"/>
      <c r="P5115" s="12"/>
      <c r="Q5115" s="12"/>
      <c r="R5115" s="12"/>
      <c r="S5115" s="12"/>
      <c r="U5115" s="3"/>
      <c r="V5115" s="3"/>
    </row>
    <row r="5116" spans="1:22" x14ac:dyDescent="0.3">
      <c r="A5116" s="81"/>
      <c r="O5116" s="12"/>
      <c r="P5116" s="12"/>
      <c r="Q5116" s="12"/>
      <c r="R5116" s="12"/>
      <c r="S5116" s="12"/>
      <c r="U5116" s="3"/>
      <c r="V5116" s="3"/>
    </row>
    <row r="5117" spans="1:22" x14ac:dyDescent="0.3">
      <c r="A5117" s="81"/>
      <c r="O5117" s="12"/>
      <c r="P5117" s="12"/>
      <c r="Q5117" s="12"/>
      <c r="R5117" s="12"/>
      <c r="S5117" s="12"/>
      <c r="U5117" s="3"/>
      <c r="V5117" s="3"/>
    </row>
    <row r="5118" spans="1:22" x14ac:dyDescent="0.3">
      <c r="A5118" s="81"/>
      <c r="O5118" s="12"/>
      <c r="P5118" s="12"/>
      <c r="Q5118" s="12"/>
      <c r="R5118" s="12"/>
      <c r="S5118" s="12"/>
      <c r="U5118" s="3"/>
      <c r="V5118" s="3"/>
    </row>
    <row r="5119" spans="1:22" x14ac:dyDescent="0.3">
      <c r="A5119" s="81"/>
      <c r="O5119" s="12"/>
      <c r="P5119" s="12"/>
      <c r="Q5119" s="12"/>
      <c r="R5119" s="12"/>
      <c r="S5119" s="12"/>
      <c r="U5119" s="3"/>
      <c r="V5119" s="3"/>
    </row>
    <row r="5120" spans="1:22" x14ac:dyDescent="0.3">
      <c r="A5120" s="81"/>
      <c r="O5120" s="12"/>
      <c r="P5120" s="12"/>
      <c r="Q5120" s="12"/>
      <c r="R5120" s="12"/>
      <c r="S5120" s="12"/>
      <c r="U5120" s="3"/>
      <c r="V5120" s="3"/>
    </row>
    <row r="5121" spans="1:22" x14ac:dyDescent="0.3">
      <c r="A5121" s="81"/>
      <c r="O5121" s="12"/>
      <c r="P5121" s="12"/>
      <c r="Q5121" s="12"/>
      <c r="R5121" s="12"/>
      <c r="S5121" s="12"/>
      <c r="U5121" s="3"/>
      <c r="V5121" s="3"/>
    </row>
    <row r="5122" spans="1:22" x14ac:dyDescent="0.3">
      <c r="A5122" s="81"/>
      <c r="O5122" s="12"/>
      <c r="P5122" s="12"/>
      <c r="Q5122" s="12"/>
      <c r="R5122" s="12"/>
      <c r="S5122" s="12"/>
      <c r="U5122" s="3"/>
      <c r="V5122" s="3"/>
    </row>
    <row r="5123" spans="1:22" x14ac:dyDescent="0.3">
      <c r="A5123" s="81"/>
      <c r="O5123" s="12"/>
      <c r="P5123" s="12"/>
      <c r="Q5123" s="12"/>
      <c r="R5123" s="12"/>
      <c r="S5123" s="12"/>
      <c r="U5123" s="3"/>
      <c r="V5123" s="3"/>
    </row>
    <row r="5124" spans="1:22" x14ac:dyDescent="0.3">
      <c r="A5124" s="81"/>
      <c r="O5124" s="12"/>
      <c r="P5124" s="12"/>
      <c r="Q5124" s="12"/>
      <c r="R5124" s="12"/>
      <c r="S5124" s="12"/>
      <c r="U5124" s="3"/>
      <c r="V5124" s="3"/>
    </row>
    <row r="5125" spans="1:22" x14ac:dyDescent="0.3">
      <c r="A5125" s="81"/>
      <c r="O5125" s="12"/>
      <c r="P5125" s="12"/>
      <c r="Q5125" s="12"/>
      <c r="R5125" s="12"/>
      <c r="S5125" s="12"/>
      <c r="U5125" s="3"/>
      <c r="V5125" s="3"/>
    </row>
    <row r="5126" spans="1:22" x14ac:dyDescent="0.3">
      <c r="A5126" s="81"/>
      <c r="O5126" s="12"/>
      <c r="P5126" s="12"/>
      <c r="Q5126" s="12"/>
      <c r="R5126" s="12"/>
      <c r="S5126" s="12"/>
      <c r="U5126" s="3"/>
      <c r="V5126" s="3"/>
    </row>
    <row r="5127" spans="1:22" x14ac:dyDescent="0.3">
      <c r="A5127" s="81"/>
      <c r="O5127" s="12"/>
      <c r="P5127" s="12"/>
      <c r="Q5127" s="12"/>
      <c r="R5127" s="12"/>
      <c r="S5127" s="12"/>
      <c r="U5127" s="3"/>
      <c r="V5127" s="3"/>
    </row>
    <row r="5128" spans="1:22" x14ac:dyDescent="0.3">
      <c r="A5128" s="81"/>
      <c r="O5128" s="12"/>
      <c r="P5128" s="12"/>
      <c r="Q5128" s="12"/>
      <c r="R5128" s="12"/>
      <c r="S5128" s="12"/>
      <c r="U5128" s="3"/>
      <c r="V5128" s="3"/>
    </row>
    <row r="5129" spans="1:22" x14ac:dyDescent="0.3">
      <c r="A5129" s="81"/>
      <c r="O5129" s="12"/>
      <c r="P5129" s="12"/>
      <c r="Q5129" s="12"/>
      <c r="R5129" s="12"/>
      <c r="S5129" s="12"/>
      <c r="U5129" s="3"/>
      <c r="V5129" s="3"/>
    </row>
    <row r="5130" spans="1:22" x14ac:dyDescent="0.3">
      <c r="A5130" s="81"/>
      <c r="O5130" s="12"/>
      <c r="P5130" s="12"/>
      <c r="Q5130" s="12"/>
      <c r="R5130" s="12"/>
      <c r="S5130" s="12"/>
      <c r="U5130" s="3"/>
      <c r="V5130" s="3"/>
    </row>
    <row r="5131" spans="1:22" x14ac:dyDescent="0.3">
      <c r="A5131" s="81"/>
      <c r="O5131" s="12"/>
      <c r="P5131" s="12"/>
      <c r="Q5131" s="12"/>
      <c r="R5131" s="12"/>
      <c r="S5131" s="12"/>
      <c r="U5131" s="3"/>
      <c r="V5131" s="3"/>
    </row>
    <row r="5132" spans="1:22" x14ac:dyDescent="0.3">
      <c r="A5132" s="81"/>
      <c r="O5132" s="12"/>
      <c r="P5132" s="12"/>
      <c r="Q5132" s="12"/>
      <c r="R5132" s="12"/>
      <c r="S5132" s="12"/>
      <c r="U5132" s="3"/>
      <c r="V5132" s="3"/>
    </row>
    <row r="5133" spans="1:22" x14ac:dyDescent="0.3">
      <c r="A5133" s="81"/>
      <c r="O5133" s="12"/>
      <c r="P5133" s="12"/>
      <c r="Q5133" s="12"/>
      <c r="R5133" s="12"/>
      <c r="S5133" s="12"/>
      <c r="U5133" s="3"/>
      <c r="V5133" s="3"/>
    </row>
    <row r="5134" spans="1:22" x14ac:dyDescent="0.3">
      <c r="A5134" s="81"/>
      <c r="O5134" s="12"/>
      <c r="P5134" s="12"/>
      <c r="Q5134" s="12"/>
      <c r="R5134" s="12"/>
      <c r="S5134" s="12"/>
      <c r="U5134" s="3"/>
      <c r="V5134" s="3"/>
    </row>
    <row r="5135" spans="1:22" x14ac:dyDescent="0.3">
      <c r="A5135" s="81"/>
      <c r="O5135" s="12"/>
      <c r="P5135" s="12"/>
      <c r="Q5135" s="12"/>
      <c r="R5135" s="12"/>
      <c r="S5135" s="12"/>
      <c r="U5135" s="3"/>
      <c r="V5135" s="3"/>
    </row>
    <row r="5136" spans="1:22" x14ac:dyDescent="0.3">
      <c r="A5136" s="81"/>
      <c r="O5136" s="12"/>
      <c r="P5136" s="12"/>
      <c r="Q5136" s="12"/>
      <c r="R5136" s="12"/>
      <c r="S5136" s="12"/>
      <c r="U5136" s="3"/>
      <c r="V5136" s="3"/>
    </row>
    <row r="5137" spans="1:22" x14ac:dyDescent="0.3">
      <c r="A5137" s="81"/>
      <c r="O5137" s="12"/>
      <c r="P5137" s="12"/>
      <c r="Q5137" s="12"/>
      <c r="R5137" s="12"/>
      <c r="S5137" s="12"/>
      <c r="U5137" s="3"/>
      <c r="V5137" s="3"/>
    </row>
    <row r="5138" spans="1:22" x14ac:dyDescent="0.3">
      <c r="A5138" s="81"/>
      <c r="O5138" s="12"/>
      <c r="P5138" s="12"/>
      <c r="Q5138" s="12"/>
      <c r="R5138" s="12"/>
      <c r="S5138" s="12"/>
      <c r="U5138" s="3"/>
      <c r="V5138" s="3"/>
    </row>
    <row r="5139" spans="1:22" x14ac:dyDescent="0.3">
      <c r="A5139" s="81"/>
      <c r="O5139" s="12"/>
      <c r="P5139" s="12"/>
      <c r="Q5139" s="12"/>
      <c r="R5139" s="12"/>
      <c r="S5139" s="12"/>
      <c r="U5139" s="3"/>
      <c r="V5139" s="3"/>
    </row>
    <row r="5140" spans="1:22" x14ac:dyDescent="0.3">
      <c r="A5140" s="81"/>
      <c r="O5140" s="12"/>
      <c r="P5140" s="12"/>
      <c r="Q5140" s="12"/>
      <c r="R5140" s="12"/>
      <c r="S5140" s="12"/>
      <c r="U5140" s="3"/>
      <c r="V5140" s="3"/>
    </row>
    <row r="5141" spans="1:22" x14ac:dyDescent="0.3">
      <c r="A5141" s="81"/>
      <c r="O5141" s="12"/>
      <c r="P5141" s="12"/>
      <c r="Q5141" s="12"/>
      <c r="R5141" s="12"/>
      <c r="S5141" s="12"/>
      <c r="U5141" s="3"/>
      <c r="V5141" s="3"/>
    </row>
    <row r="5142" spans="1:22" x14ac:dyDescent="0.3">
      <c r="A5142" s="81"/>
      <c r="O5142" s="12"/>
      <c r="P5142" s="12"/>
      <c r="Q5142" s="12"/>
      <c r="R5142" s="12"/>
      <c r="S5142" s="12"/>
      <c r="U5142" s="3"/>
      <c r="V5142" s="3"/>
    </row>
    <row r="5143" spans="1:22" x14ac:dyDescent="0.3">
      <c r="A5143" s="81"/>
      <c r="O5143" s="12"/>
      <c r="P5143" s="12"/>
      <c r="Q5143" s="12"/>
      <c r="R5143" s="12"/>
      <c r="S5143" s="12"/>
      <c r="U5143" s="3"/>
      <c r="V5143" s="3"/>
    </row>
    <row r="5144" spans="1:22" x14ac:dyDescent="0.3">
      <c r="A5144" s="81"/>
      <c r="O5144" s="12"/>
      <c r="P5144" s="12"/>
      <c r="Q5144" s="12"/>
      <c r="R5144" s="12"/>
      <c r="S5144" s="12"/>
      <c r="U5144" s="3"/>
      <c r="V5144" s="3"/>
    </row>
    <row r="5145" spans="1:22" x14ac:dyDescent="0.3">
      <c r="A5145" s="81"/>
      <c r="O5145" s="12"/>
      <c r="P5145" s="12"/>
      <c r="Q5145" s="12"/>
      <c r="R5145" s="12"/>
      <c r="S5145" s="12"/>
      <c r="U5145" s="3"/>
      <c r="V5145" s="3"/>
    </row>
    <row r="5146" spans="1:22" x14ac:dyDescent="0.3">
      <c r="A5146" s="81"/>
      <c r="O5146" s="12"/>
      <c r="P5146" s="12"/>
      <c r="Q5146" s="12"/>
      <c r="R5146" s="12"/>
      <c r="S5146" s="12"/>
      <c r="U5146" s="3"/>
      <c r="V5146" s="3"/>
    </row>
    <row r="5147" spans="1:22" x14ac:dyDescent="0.3">
      <c r="A5147" s="81"/>
      <c r="O5147" s="12"/>
      <c r="P5147" s="12"/>
      <c r="Q5147" s="12"/>
      <c r="R5147" s="12"/>
      <c r="S5147" s="12"/>
      <c r="U5147" s="3"/>
      <c r="V5147" s="3"/>
    </row>
    <row r="5148" spans="1:22" x14ac:dyDescent="0.3">
      <c r="A5148" s="81"/>
      <c r="O5148" s="12"/>
      <c r="P5148" s="12"/>
      <c r="Q5148" s="12"/>
      <c r="R5148" s="12"/>
      <c r="S5148" s="12"/>
      <c r="U5148" s="3"/>
      <c r="V5148" s="3"/>
    </row>
    <row r="5149" spans="1:22" x14ac:dyDescent="0.3">
      <c r="A5149" s="81"/>
      <c r="O5149" s="12"/>
      <c r="P5149" s="12"/>
      <c r="Q5149" s="12"/>
      <c r="R5149" s="12"/>
      <c r="S5149" s="12"/>
      <c r="U5149" s="3"/>
      <c r="V5149" s="3"/>
    </row>
    <row r="5150" spans="1:22" x14ac:dyDescent="0.3">
      <c r="A5150" s="81"/>
      <c r="O5150" s="12"/>
      <c r="P5150" s="12"/>
      <c r="Q5150" s="12"/>
      <c r="R5150" s="12"/>
      <c r="S5150" s="12"/>
      <c r="U5150" s="3"/>
      <c r="V5150" s="3"/>
    </row>
    <row r="5151" spans="1:22" x14ac:dyDescent="0.3">
      <c r="A5151" s="81"/>
      <c r="O5151" s="12"/>
      <c r="P5151" s="12"/>
      <c r="Q5151" s="12"/>
      <c r="R5151" s="12"/>
      <c r="S5151" s="12"/>
      <c r="U5151" s="3"/>
      <c r="V5151" s="3"/>
    </row>
    <row r="5152" spans="1:22" x14ac:dyDescent="0.3">
      <c r="A5152" s="81"/>
      <c r="O5152" s="12"/>
      <c r="P5152" s="12"/>
      <c r="Q5152" s="12"/>
      <c r="R5152" s="12"/>
      <c r="S5152" s="12"/>
      <c r="U5152" s="3"/>
      <c r="V5152" s="3"/>
    </row>
    <row r="5153" spans="1:22" x14ac:dyDescent="0.3">
      <c r="A5153" s="81"/>
      <c r="O5153" s="12"/>
      <c r="P5153" s="12"/>
      <c r="Q5153" s="12"/>
      <c r="R5153" s="12"/>
      <c r="S5153" s="12"/>
      <c r="U5153" s="3"/>
      <c r="V5153" s="3"/>
    </row>
    <row r="5154" spans="1:22" x14ac:dyDescent="0.3">
      <c r="A5154" s="81"/>
      <c r="O5154" s="12"/>
      <c r="P5154" s="12"/>
      <c r="Q5154" s="12"/>
      <c r="R5154" s="12"/>
      <c r="S5154" s="12"/>
      <c r="U5154" s="3"/>
      <c r="V5154" s="3"/>
    </row>
    <row r="5155" spans="1:22" x14ac:dyDescent="0.3">
      <c r="A5155" s="81"/>
      <c r="O5155" s="12"/>
      <c r="P5155" s="12"/>
      <c r="Q5155" s="12"/>
      <c r="R5155" s="12"/>
      <c r="S5155" s="12"/>
      <c r="U5155" s="3"/>
      <c r="V5155" s="3"/>
    </row>
    <row r="5156" spans="1:22" x14ac:dyDescent="0.3">
      <c r="A5156" s="81"/>
      <c r="O5156" s="12"/>
      <c r="P5156" s="12"/>
      <c r="Q5156" s="12"/>
      <c r="R5156" s="12"/>
      <c r="S5156" s="12"/>
      <c r="U5156" s="3"/>
      <c r="V5156" s="3"/>
    </row>
    <row r="5157" spans="1:22" x14ac:dyDescent="0.3">
      <c r="A5157" s="81"/>
      <c r="O5157" s="12"/>
      <c r="P5157" s="12"/>
      <c r="Q5157" s="12"/>
      <c r="R5157" s="12"/>
      <c r="S5157" s="12"/>
      <c r="U5157" s="3"/>
      <c r="V5157" s="3"/>
    </row>
    <row r="5158" spans="1:22" x14ac:dyDescent="0.3">
      <c r="A5158" s="81"/>
      <c r="O5158" s="12"/>
      <c r="P5158" s="12"/>
      <c r="Q5158" s="12"/>
      <c r="R5158" s="12"/>
      <c r="S5158" s="12"/>
      <c r="U5158" s="3"/>
      <c r="V5158" s="3"/>
    </row>
    <row r="5159" spans="1:22" x14ac:dyDescent="0.3">
      <c r="A5159" s="81"/>
      <c r="O5159" s="12"/>
      <c r="P5159" s="12"/>
      <c r="Q5159" s="12"/>
      <c r="R5159" s="12"/>
      <c r="S5159" s="12"/>
      <c r="U5159" s="3"/>
      <c r="V5159" s="3"/>
    </row>
    <row r="5160" spans="1:22" x14ac:dyDescent="0.3">
      <c r="A5160" s="81"/>
      <c r="O5160" s="12"/>
      <c r="P5160" s="12"/>
      <c r="Q5160" s="12"/>
      <c r="R5160" s="12"/>
      <c r="S5160" s="12"/>
      <c r="U5160" s="3"/>
      <c r="V5160" s="3"/>
    </row>
    <row r="5161" spans="1:22" x14ac:dyDescent="0.3">
      <c r="A5161" s="81"/>
      <c r="O5161" s="12"/>
      <c r="P5161" s="12"/>
      <c r="Q5161" s="12"/>
      <c r="R5161" s="12"/>
      <c r="S5161" s="12"/>
      <c r="U5161" s="3"/>
      <c r="V5161" s="3"/>
    </row>
    <row r="5162" spans="1:22" x14ac:dyDescent="0.3">
      <c r="A5162" s="81"/>
      <c r="O5162" s="12"/>
      <c r="P5162" s="12"/>
      <c r="Q5162" s="12"/>
      <c r="R5162" s="12"/>
      <c r="S5162" s="12"/>
      <c r="U5162" s="3"/>
      <c r="V5162" s="3"/>
    </row>
    <row r="5163" spans="1:22" x14ac:dyDescent="0.3">
      <c r="A5163" s="81"/>
      <c r="O5163" s="12"/>
      <c r="P5163" s="12"/>
      <c r="Q5163" s="12"/>
      <c r="R5163" s="12"/>
      <c r="S5163" s="12"/>
      <c r="U5163" s="3"/>
      <c r="V5163" s="3"/>
    </row>
    <row r="5164" spans="1:22" x14ac:dyDescent="0.3">
      <c r="A5164" s="81"/>
      <c r="O5164" s="12"/>
      <c r="P5164" s="12"/>
      <c r="Q5164" s="12"/>
      <c r="R5164" s="12"/>
      <c r="S5164" s="12"/>
      <c r="U5164" s="3"/>
      <c r="V5164" s="3"/>
    </row>
    <row r="5165" spans="1:22" x14ac:dyDescent="0.3">
      <c r="A5165" s="81"/>
      <c r="O5165" s="12"/>
      <c r="P5165" s="12"/>
      <c r="Q5165" s="12"/>
      <c r="R5165" s="12"/>
      <c r="S5165" s="12"/>
      <c r="U5165" s="3"/>
      <c r="V5165" s="3"/>
    </row>
    <row r="5166" spans="1:22" x14ac:dyDescent="0.3">
      <c r="A5166" s="81"/>
      <c r="O5166" s="12"/>
      <c r="P5166" s="12"/>
      <c r="Q5166" s="12"/>
      <c r="R5166" s="12"/>
      <c r="S5166" s="12"/>
      <c r="U5166" s="3"/>
      <c r="V5166" s="3"/>
    </row>
    <row r="5167" spans="1:22" x14ac:dyDescent="0.3">
      <c r="A5167" s="81"/>
      <c r="O5167" s="12"/>
      <c r="P5167" s="12"/>
      <c r="Q5167" s="12"/>
      <c r="R5167" s="12"/>
      <c r="S5167" s="12"/>
      <c r="U5167" s="3"/>
      <c r="V5167" s="3"/>
    </row>
    <row r="5168" spans="1:22" x14ac:dyDescent="0.3">
      <c r="A5168" s="81"/>
      <c r="O5168" s="12"/>
      <c r="P5168" s="12"/>
      <c r="Q5168" s="12"/>
      <c r="R5168" s="12"/>
      <c r="S5168" s="12"/>
      <c r="U5168" s="3"/>
      <c r="V5168" s="3"/>
    </row>
    <row r="5169" spans="1:22" x14ac:dyDescent="0.3">
      <c r="A5169" s="81"/>
      <c r="O5169" s="12"/>
      <c r="P5169" s="12"/>
      <c r="Q5169" s="12"/>
      <c r="R5169" s="12"/>
      <c r="S5169" s="12"/>
      <c r="U5169" s="3"/>
      <c r="V5169" s="3"/>
    </row>
    <row r="5170" spans="1:22" x14ac:dyDescent="0.3">
      <c r="A5170" s="81"/>
      <c r="O5170" s="12"/>
      <c r="P5170" s="12"/>
      <c r="Q5170" s="12"/>
      <c r="R5170" s="12"/>
      <c r="S5170" s="12"/>
      <c r="U5170" s="3"/>
      <c r="V5170" s="3"/>
    </row>
    <row r="5171" spans="1:22" x14ac:dyDescent="0.3">
      <c r="A5171" s="81"/>
      <c r="O5171" s="12"/>
      <c r="P5171" s="12"/>
      <c r="Q5171" s="12"/>
      <c r="R5171" s="12"/>
      <c r="S5171" s="12"/>
      <c r="U5171" s="3"/>
      <c r="V5171" s="3"/>
    </row>
    <row r="5172" spans="1:22" x14ac:dyDescent="0.3">
      <c r="A5172" s="81"/>
      <c r="O5172" s="12"/>
      <c r="P5172" s="12"/>
      <c r="Q5172" s="12"/>
      <c r="R5172" s="12"/>
      <c r="S5172" s="12"/>
      <c r="U5172" s="3"/>
      <c r="V5172" s="3"/>
    </row>
    <row r="5173" spans="1:22" x14ac:dyDescent="0.3">
      <c r="A5173" s="81"/>
      <c r="O5173" s="12"/>
      <c r="P5173" s="12"/>
      <c r="Q5173" s="12"/>
      <c r="R5173" s="12"/>
      <c r="S5173" s="12"/>
      <c r="U5173" s="3"/>
      <c r="V5173" s="3"/>
    </row>
    <row r="5174" spans="1:22" x14ac:dyDescent="0.3">
      <c r="A5174" s="81"/>
      <c r="O5174" s="12"/>
      <c r="P5174" s="12"/>
      <c r="Q5174" s="12"/>
      <c r="R5174" s="12"/>
      <c r="S5174" s="12"/>
      <c r="U5174" s="3"/>
      <c r="V5174" s="3"/>
    </row>
    <row r="5175" spans="1:22" x14ac:dyDescent="0.3">
      <c r="A5175" s="81"/>
      <c r="O5175" s="12"/>
      <c r="P5175" s="12"/>
      <c r="Q5175" s="12"/>
      <c r="R5175" s="12"/>
      <c r="S5175" s="12"/>
      <c r="U5175" s="3"/>
      <c r="V5175" s="3"/>
    </row>
    <row r="5176" spans="1:22" x14ac:dyDescent="0.3">
      <c r="A5176" s="81"/>
      <c r="O5176" s="12"/>
      <c r="P5176" s="12"/>
      <c r="Q5176" s="12"/>
      <c r="R5176" s="12"/>
      <c r="S5176" s="12"/>
      <c r="U5176" s="3"/>
      <c r="V5176" s="3"/>
    </row>
    <row r="5177" spans="1:22" x14ac:dyDescent="0.3">
      <c r="A5177" s="81"/>
      <c r="O5177" s="12"/>
      <c r="P5177" s="12"/>
      <c r="Q5177" s="12"/>
      <c r="R5177" s="12"/>
      <c r="S5177" s="12"/>
      <c r="U5177" s="3"/>
      <c r="V5177" s="3"/>
    </row>
    <row r="5178" spans="1:22" x14ac:dyDescent="0.3">
      <c r="A5178" s="81"/>
      <c r="O5178" s="12"/>
      <c r="P5178" s="12"/>
      <c r="Q5178" s="12"/>
      <c r="R5178" s="12"/>
      <c r="S5178" s="12"/>
      <c r="U5178" s="3"/>
      <c r="V5178" s="3"/>
    </row>
    <row r="5179" spans="1:22" x14ac:dyDescent="0.3">
      <c r="A5179" s="81"/>
      <c r="O5179" s="12"/>
      <c r="P5179" s="12"/>
      <c r="Q5179" s="12"/>
      <c r="R5179" s="12"/>
      <c r="S5179" s="12"/>
      <c r="U5179" s="3"/>
      <c r="V5179" s="3"/>
    </row>
    <row r="5180" spans="1:22" x14ac:dyDescent="0.3">
      <c r="A5180" s="81"/>
      <c r="O5180" s="12"/>
      <c r="P5180" s="12"/>
      <c r="Q5180" s="12"/>
      <c r="R5180" s="12"/>
      <c r="S5180" s="12"/>
      <c r="U5180" s="3"/>
      <c r="V5180" s="3"/>
    </row>
    <row r="5181" spans="1:22" x14ac:dyDescent="0.3">
      <c r="A5181" s="81"/>
      <c r="O5181" s="12"/>
      <c r="P5181" s="12"/>
      <c r="Q5181" s="12"/>
      <c r="R5181" s="12"/>
      <c r="S5181" s="12"/>
      <c r="U5181" s="3"/>
      <c r="V5181" s="3"/>
    </row>
    <row r="5182" spans="1:22" x14ac:dyDescent="0.3">
      <c r="A5182" s="81"/>
      <c r="O5182" s="12"/>
      <c r="P5182" s="12"/>
      <c r="Q5182" s="12"/>
      <c r="R5182" s="12"/>
      <c r="S5182" s="12"/>
      <c r="U5182" s="3"/>
      <c r="V5182" s="3"/>
    </row>
    <row r="5183" spans="1:22" x14ac:dyDescent="0.3">
      <c r="A5183" s="81"/>
      <c r="O5183" s="12"/>
      <c r="P5183" s="12"/>
      <c r="Q5183" s="12"/>
      <c r="R5183" s="12"/>
      <c r="S5183" s="12"/>
      <c r="U5183" s="3"/>
      <c r="V5183" s="3"/>
    </row>
    <row r="5184" spans="1:22" x14ac:dyDescent="0.3">
      <c r="A5184" s="81"/>
      <c r="O5184" s="12"/>
      <c r="P5184" s="12"/>
      <c r="Q5184" s="12"/>
      <c r="R5184" s="12"/>
      <c r="S5184" s="12"/>
      <c r="U5184" s="3"/>
      <c r="V5184" s="3"/>
    </row>
    <row r="5185" spans="1:22" x14ac:dyDescent="0.3">
      <c r="A5185" s="81"/>
      <c r="O5185" s="12"/>
      <c r="P5185" s="12"/>
      <c r="Q5185" s="12"/>
      <c r="R5185" s="12"/>
      <c r="S5185" s="12"/>
      <c r="U5185" s="3"/>
      <c r="V5185" s="3"/>
    </row>
    <row r="5186" spans="1:22" x14ac:dyDescent="0.3">
      <c r="A5186" s="81"/>
      <c r="O5186" s="12"/>
      <c r="P5186" s="12"/>
      <c r="Q5186" s="12"/>
      <c r="R5186" s="12"/>
      <c r="S5186" s="12"/>
      <c r="U5186" s="3"/>
      <c r="V5186" s="3"/>
    </row>
    <row r="5187" spans="1:22" x14ac:dyDescent="0.3">
      <c r="A5187" s="81"/>
      <c r="O5187" s="12"/>
      <c r="P5187" s="12"/>
      <c r="Q5187" s="12"/>
      <c r="R5187" s="12"/>
      <c r="S5187" s="12"/>
      <c r="U5187" s="3"/>
      <c r="V5187" s="3"/>
    </row>
    <row r="5188" spans="1:22" x14ac:dyDescent="0.3">
      <c r="A5188" s="81"/>
      <c r="O5188" s="12"/>
      <c r="P5188" s="12"/>
      <c r="Q5188" s="12"/>
      <c r="R5188" s="12"/>
      <c r="S5188" s="12"/>
      <c r="U5188" s="3"/>
      <c r="V5188" s="3"/>
    </row>
    <row r="5189" spans="1:22" x14ac:dyDescent="0.3">
      <c r="A5189" s="81"/>
      <c r="O5189" s="12"/>
      <c r="P5189" s="12"/>
      <c r="Q5189" s="12"/>
      <c r="R5189" s="12"/>
      <c r="S5189" s="12"/>
      <c r="U5189" s="3"/>
      <c r="V5189" s="3"/>
    </row>
    <row r="5190" spans="1:22" x14ac:dyDescent="0.3">
      <c r="A5190" s="81"/>
      <c r="O5190" s="12"/>
      <c r="P5190" s="12"/>
      <c r="Q5190" s="12"/>
      <c r="R5190" s="12"/>
      <c r="S5190" s="12"/>
      <c r="U5190" s="3"/>
      <c r="V5190" s="3"/>
    </row>
    <row r="5191" spans="1:22" x14ac:dyDescent="0.3">
      <c r="A5191" s="81"/>
      <c r="O5191" s="12"/>
      <c r="P5191" s="12"/>
      <c r="Q5191" s="12"/>
      <c r="R5191" s="12"/>
      <c r="S5191" s="12"/>
      <c r="U5191" s="3"/>
      <c r="V5191" s="3"/>
    </row>
    <row r="5192" spans="1:22" x14ac:dyDescent="0.3">
      <c r="A5192" s="81"/>
      <c r="O5192" s="12"/>
      <c r="P5192" s="12"/>
      <c r="Q5192" s="12"/>
      <c r="R5192" s="12"/>
      <c r="S5192" s="12"/>
      <c r="U5192" s="3"/>
      <c r="V5192" s="3"/>
    </row>
    <row r="5193" spans="1:22" x14ac:dyDescent="0.3">
      <c r="A5193" s="81"/>
      <c r="O5193" s="12"/>
      <c r="P5193" s="12"/>
      <c r="Q5193" s="12"/>
      <c r="R5193" s="12"/>
      <c r="S5193" s="12"/>
      <c r="U5193" s="3"/>
      <c r="V5193" s="3"/>
    </row>
    <row r="5194" spans="1:22" x14ac:dyDescent="0.3">
      <c r="A5194" s="81"/>
      <c r="O5194" s="12"/>
      <c r="P5194" s="12"/>
      <c r="Q5194" s="12"/>
      <c r="R5194" s="12"/>
      <c r="S5194" s="12"/>
      <c r="U5194" s="3"/>
      <c r="V5194" s="3"/>
    </row>
    <row r="5195" spans="1:22" x14ac:dyDescent="0.3">
      <c r="A5195" s="81"/>
      <c r="O5195" s="12"/>
      <c r="P5195" s="12"/>
      <c r="Q5195" s="12"/>
      <c r="R5195" s="12"/>
      <c r="S5195" s="12"/>
      <c r="U5195" s="3"/>
      <c r="V5195" s="3"/>
    </row>
    <row r="5196" spans="1:22" x14ac:dyDescent="0.3">
      <c r="A5196" s="81"/>
      <c r="O5196" s="12"/>
      <c r="P5196" s="12"/>
      <c r="Q5196" s="12"/>
      <c r="R5196" s="12"/>
      <c r="S5196" s="12"/>
      <c r="U5196" s="3"/>
      <c r="V5196" s="3"/>
    </row>
    <row r="5197" spans="1:22" x14ac:dyDescent="0.3">
      <c r="A5197" s="81"/>
      <c r="O5197" s="12"/>
      <c r="P5197" s="12"/>
      <c r="Q5197" s="12"/>
      <c r="R5197" s="12"/>
      <c r="S5197" s="12"/>
      <c r="U5197" s="3"/>
      <c r="V5197" s="3"/>
    </row>
    <row r="5198" spans="1:22" x14ac:dyDescent="0.3">
      <c r="A5198" s="81"/>
      <c r="O5198" s="12"/>
      <c r="P5198" s="12"/>
      <c r="Q5198" s="12"/>
      <c r="R5198" s="12"/>
      <c r="S5198" s="12"/>
      <c r="U5198" s="3"/>
      <c r="V5198" s="3"/>
    </row>
    <row r="5199" spans="1:22" x14ac:dyDescent="0.3">
      <c r="A5199" s="81"/>
      <c r="O5199" s="12"/>
      <c r="P5199" s="12"/>
      <c r="Q5199" s="12"/>
      <c r="R5199" s="12"/>
      <c r="S5199" s="12"/>
      <c r="U5199" s="3"/>
      <c r="V5199" s="3"/>
    </row>
    <row r="5200" spans="1:22" x14ac:dyDescent="0.3">
      <c r="A5200" s="81"/>
      <c r="O5200" s="12"/>
      <c r="P5200" s="12"/>
      <c r="Q5200" s="12"/>
      <c r="R5200" s="12"/>
      <c r="S5200" s="12"/>
      <c r="U5200" s="3"/>
      <c r="V5200" s="3"/>
    </row>
    <row r="5201" spans="1:22" x14ac:dyDescent="0.3">
      <c r="A5201" s="81"/>
      <c r="O5201" s="12"/>
      <c r="P5201" s="12"/>
      <c r="Q5201" s="12"/>
      <c r="R5201" s="12"/>
      <c r="S5201" s="12"/>
      <c r="U5201" s="3"/>
      <c r="V5201" s="3"/>
    </row>
    <row r="5202" spans="1:22" x14ac:dyDescent="0.3">
      <c r="A5202" s="81"/>
      <c r="O5202" s="12"/>
      <c r="P5202" s="12"/>
      <c r="Q5202" s="12"/>
      <c r="R5202" s="12"/>
      <c r="S5202" s="12"/>
      <c r="U5202" s="3"/>
      <c r="V5202" s="3"/>
    </row>
    <row r="5203" spans="1:22" x14ac:dyDescent="0.3">
      <c r="A5203" s="81"/>
      <c r="O5203" s="12"/>
      <c r="P5203" s="12"/>
      <c r="Q5203" s="12"/>
      <c r="R5203" s="12"/>
      <c r="S5203" s="12"/>
      <c r="U5203" s="3"/>
      <c r="V5203" s="3"/>
    </row>
    <row r="5204" spans="1:22" x14ac:dyDescent="0.3">
      <c r="A5204" s="81"/>
      <c r="O5204" s="12"/>
      <c r="P5204" s="12"/>
      <c r="Q5204" s="12"/>
      <c r="R5204" s="12"/>
      <c r="S5204" s="12"/>
      <c r="U5204" s="3"/>
      <c r="V5204" s="3"/>
    </row>
    <row r="5205" spans="1:22" x14ac:dyDescent="0.3">
      <c r="A5205" s="81"/>
      <c r="O5205" s="12"/>
      <c r="P5205" s="12"/>
      <c r="Q5205" s="12"/>
      <c r="R5205" s="12"/>
      <c r="S5205" s="12"/>
      <c r="U5205" s="3"/>
      <c r="V5205" s="3"/>
    </row>
    <row r="5206" spans="1:22" x14ac:dyDescent="0.3">
      <c r="A5206" s="81"/>
      <c r="O5206" s="12"/>
      <c r="P5206" s="12"/>
      <c r="Q5206" s="12"/>
      <c r="R5206" s="12"/>
      <c r="S5206" s="12"/>
      <c r="U5206" s="3"/>
      <c r="V5206" s="3"/>
    </row>
    <row r="5207" spans="1:22" x14ac:dyDescent="0.3">
      <c r="A5207" s="81"/>
      <c r="O5207" s="12"/>
      <c r="P5207" s="12"/>
      <c r="Q5207" s="12"/>
      <c r="R5207" s="12"/>
      <c r="S5207" s="12"/>
      <c r="U5207" s="3"/>
      <c r="V5207" s="3"/>
    </row>
    <row r="5208" spans="1:22" x14ac:dyDescent="0.3">
      <c r="A5208" s="81"/>
      <c r="O5208" s="12"/>
      <c r="P5208" s="12"/>
      <c r="Q5208" s="12"/>
      <c r="R5208" s="12"/>
      <c r="S5208" s="12"/>
      <c r="U5208" s="3"/>
      <c r="V5208" s="3"/>
    </row>
    <row r="5209" spans="1:22" x14ac:dyDescent="0.3">
      <c r="A5209" s="81"/>
      <c r="O5209" s="12"/>
      <c r="P5209" s="12"/>
      <c r="Q5209" s="12"/>
      <c r="R5209" s="12"/>
      <c r="S5209" s="12"/>
      <c r="U5209" s="3"/>
      <c r="V5209" s="3"/>
    </row>
    <row r="5210" spans="1:22" x14ac:dyDescent="0.3">
      <c r="A5210" s="81"/>
      <c r="O5210" s="12"/>
      <c r="P5210" s="12"/>
      <c r="Q5210" s="12"/>
      <c r="R5210" s="12"/>
      <c r="S5210" s="12"/>
      <c r="U5210" s="3"/>
      <c r="V5210" s="3"/>
    </row>
    <row r="5211" spans="1:22" x14ac:dyDescent="0.3">
      <c r="A5211" s="81"/>
      <c r="O5211" s="12"/>
      <c r="P5211" s="12"/>
      <c r="Q5211" s="12"/>
      <c r="R5211" s="12"/>
      <c r="S5211" s="12"/>
      <c r="U5211" s="3"/>
      <c r="V5211" s="3"/>
    </row>
    <row r="5212" spans="1:22" x14ac:dyDescent="0.3">
      <c r="A5212" s="81"/>
      <c r="O5212" s="12"/>
      <c r="P5212" s="12"/>
      <c r="Q5212" s="12"/>
      <c r="R5212" s="12"/>
      <c r="S5212" s="12"/>
      <c r="U5212" s="3"/>
      <c r="V5212" s="3"/>
    </row>
    <row r="5213" spans="1:22" x14ac:dyDescent="0.3">
      <c r="A5213" s="81"/>
      <c r="O5213" s="12"/>
      <c r="P5213" s="12"/>
      <c r="Q5213" s="12"/>
      <c r="R5213" s="12"/>
      <c r="S5213" s="12"/>
      <c r="U5213" s="3"/>
      <c r="V5213" s="3"/>
    </row>
    <row r="5214" spans="1:22" x14ac:dyDescent="0.3">
      <c r="A5214" s="81"/>
      <c r="O5214" s="12"/>
      <c r="P5214" s="12"/>
      <c r="Q5214" s="12"/>
      <c r="R5214" s="12"/>
      <c r="S5214" s="12"/>
      <c r="U5214" s="3"/>
      <c r="V5214" s="3"/>
    </row>
    <row r="5215" spans="1:22" x14ac:dyDescent="0.3">
      <c r="A5215" s="81"/>
      <c r="O5215" s="12"/>
      <c r="P5215" s="12"/>
      <c r="Q5215" s="12"/>
      <c r="R5215" s="12"/>
      <c r="S5215" s="12"/>
      <c r="U5215" s="3"/>
      <c r="V5215" s="3"/>
    </row>
    <row r="5216" spans="1:22" x14ac:dyDescent="0.3">
      <c r="A5216" s="81"/>
      <c r="O5216" s="12"/>
      <c r="P5216" s="12"/>
      <c r="Q5216" s="12"/>
      <c r="R5216" s="12"/>
      <c r="S5216" s="12"/>
      <c r="U5216" s="3"/>
      <c r="V5216" s="3"/>
    </row>
    <row r="5217" spans="1:22" x14ac:dyDescent="0.3">
      <c r="A5217" s="81"/>
      <c r="O5217" s="12"/>
      <c r="P5217" s="12"/>
      <c r="Q5217" s="12"/>
      <c r="R5217" s="12"/>
      <c r="S5217" s="12"/>
      <c r="U5217" s="3"/>
      <c r="V5217" s="3"/>
    </row>
    <row r="5218" spans="1:22" x14ac:dyDescent="0.3">
      <c r="A5218" s="81"/>
      <c r="O5218" s="12"/>
      <c r="P5218" s="12"/>
      <c r="Q5218" s="12"/>
      <c r="R5218" s="12"/>
      <c r="S5218" s="12"/>
      <c r="U5218" s="3"/>
      <c r="V5218" s="3"/>
    </row>
    <row r="5219" spans="1:22" x14ac:dyDescent="0.3">
      <c r="A5219" s="81"/>
      <c r="O5219" s="12"/>
      <c r="P5219" s="12"/>
      <c r="Q5219" s="12"/>
      <c r="R5219" s="12"/>
      <c r="S5219" s="12"/>
      <c r="U5219" s="3"/>
      <c r="V5219" s="3"/>
    </row>
    <row r="5220" spans="1:22" x14ac:dyDescent="0.3">
      <c r="A5220" s="81"/>
      <c r="O5220" s="12"/>
      <c r="P5220" s="12"/>
      <c r="Q5220" s="12"/>
      <c r="R5220" s="12"/>
      <c r="S5220" s="12"/>
      <c r="U5220" s="3"/>
      <c r="V5220" s="3"/>
    </row>
    <row r="5221" spans="1:22" x14ac:dyDescent="0.3">
      <c r="A5221" s="81"/>
      <c r="O5221" s="12"/>
      <c r="P5221" s="12"/>
      <c r="Q5221" s="12"/>
      <c r="R5221" s="12"/>
      <c r="S5221" s="12"/>
      <c r="U5221" s="3"/>
      <c r="V5221" s="3"/>
    </row>
    <row r="5222" spans="1:22" x14ac:dyDescent="0.3">
      <c r="A5222" s="81"/>
      <c r="O5222" s="12"/>
      <c r="P5222" s="12"/>
      <c r="Q5222" s="12"/>
      <c r="R5222" s="12"/>
      <c r="S5222" s="12"/>
      <c r="U5222" s="3"/>
      <c r="V5222" s="3"/>
    </row>
    <row r="5223" spans="1:22" x14ac:dyDescent="0.3">
      <c r="A5223" s="81"/>
      <c r="O5223" s="12"/>
      <c r="P5223" s="12"/>
      <c r="Q5223" s="12"/>
      <c r="R5223" s="12"/>
      <c r="S5223" s="12"/>
      <c r="U5223" s="3"/>
      <c r="V5223" s="3"/>
    </row>
    <row r="5224" spans="1:22" x14ac:dyDescent="0.3">
      <c r="A5224" s="81"/>
      <c r="O5224" s="12"/>
      <c r="P5224" s="12"/>
      <c r="Q5224" s="12"/>
      <c r="R5224" s="12"/>
      <c r="S5224" s="12"/>
      <c r="U5224" s="3"/>
      <c r="V5224" s="3"/>
    </row>
    <row r="5225" spans="1:22" x14ac:dyDescent="0.3">
      <c r="A5225" s="81"/>
      <c r="O5225" s="12"/>
      <c r="P5225" s="12"/>
      <c r="Q5225" s="12"/>
      <c r="R5225" s="12"/>
      <c r="S5225" s="12"/>
      <c r="U5225" s="3"/>
      <c r="V5225" s="3"/>
    </row>
    <row r="5226" spans="1:22" x14ac:dyDescent="0.3">
      <c r="A5226" s="81"/>
      <c r="O5226" s="12"/>
      <c r="P5226" s="12"/>
      <c r="Q5226" s="12"/>
      <c r="R5226" s="12"/>
      <c r="S5226" s="12"/>
      <c r="U5226" s="3"/>
      <c r="V5226" s="3"/>
    </row>
    <row r="5227" spans="1:22" x14ac:dyDescent="0.3">
      <c r="A5227" s="81"/>
      <c r="O5227" s="12"/>
      <c r="P5227" s="12"/>
      <c r="Q5227" s="12"/>
      <c r="R5227" s="12"/>
      <c r="S5227" s="12"/>
      <c r="U5227" s="3"/>
      <c r="V5227" s="3"/>
    </row>
    <row r="5228" spans="1:22" x14ac:dyDescent="0.3">
      <c r="A5228" s="81"/>
      <c r="O5228" s="12"/>
      <c r="P5228" s="12"/>
      <c r="Q5228" s="12"/>
      <c r="R5228" s="12"/>
      <c r="S5228" s="12"/>
      <c r="U5228" s="3"/>
      <c r="V5228" s="3"/>
    </row>
    <row r="5229" spans="1:22" x14ac:dyDescent="0.3">
      <c r="A5229" s="81"/>
      <c r="O5229" s="12"/>
      <c r="P5229" s="12"/>
      <c r="Q5229" s="12"/>
      <c r="R5229" s="12"/>
      <c r="S5229" s="12"/>
      <c r="U5229" s="3"/>
      <c r="V5229" s="3"/>
    </row>
    <row r="5230" spans="1:22" x14ac:dyDescent="0.3">
      <c r="A5230" s="81"/>
      <c r="O5230" s="12"/>
      <c r="P5230" s="12"/>
      <c r="Q5230" s="12"/>
      <c r="R5230" s="12"/>
      <c r="S5230" s="12"/>
      <c r="U5230" s="3"/>
      <c r="V5230" s="3"/>
    </row>
    <row r="5231" spans="1:22" x14ac:dyDescent="0.3">
      <c r="A5231" s="81"/>
      <c r="O5231" s="12"/>
      <c r="P5231" s="12"/>
      <c r="Q5231" s="12"/>
      <c r="R5231" s="12"/>
      <c r="S5231" s="12"/>
      <c r="U5231" s="3"/>
      <c r="V5231" s="3"/>
    </row>
    <row r="5232" spans="1:22" x14ac:dyDescent="0.3">
      <c r="A5232" s="81"/>
      <c r="O5232" s="12"/>
      <c r="P5232" s="12"/>
      <c r="Q5232" s="12"/>
      <c r="R5232" s="12"/>
      <c r="S5232" s="12"/>
      <c r="U5232" s="3"/>
      <c r="V5232" s="3"/>
    </row>
    <row r="5233" spans="1:22" x14ac:dyDescent="0.3">
      <c r="A5233" s="81"/>
      <c r="O5233" s="12"/>
      <c r="P5233" s="12"/>
      <c r="Q5233" s="12"/>
      <c r="R5233" s="12"/>
      <c r="S5233" s="12"/>
      <c r="U5233" s="3"/>
      <c r="V5233" s="3"/>
    </row>
    <row r="5234" spans="1:22" x14ac:dyDescent="0.3">
      <c r="A5234" s="81"/>
      <c r="O5234" s="12"/>
      <c r="P5234" s="12"/>
      <c r="Q5234" s="12"/>
      <c r="R5234" s="12"/>
      <c r="S5234" s="12"/>
      <c r="U5234" s="3"/>
      <c r="V5234" s="3"/>
    </row>
    <row r="5235" spans="1:22" x14ac:dyDescent="0.3">
      <c r="A5235" s="81"/>
      <c r="O5235" s="12"/>
      <c r="P5235" s="12"/>
      <c r="Q5235" s="12"/>
      <c r="R5235" s="12"/>
      <c r="S5235" s="12"/>
      <c r="U5235" s="3"/>
      <c r="V5235" s="3"/>
    </row>
    <row r="5236" spans="1:22" x14ac:dyDescent="0.3">
      <c r="A5236" s="81"/>
      <c r="O5236" s="12"/>
      <c r="P5236" s="12"/>
      <c r="Q5236" s="12"/>
      <c r="R5236" s="12"/>
      <c r="S5236" s="12"/>
      <c r="U5236" s="3"/>
      <c r="V5236" s="3"/>
    </row>
    <row r="5237" spans="1:22" x14ac:dyDescent="0.3">
      <c r="A5237" s="81"/>
      <c r="O5237" s="12"/>
      <c r="P5237" s="12"/>
      <c r="Q5237" s="12"/>
      <c r="R5237" s="12"/>
      <c r="S5237" s="12"/>
      <c r="U5237" s="3"/>
      <c r="V5237" s="3"/>
    </row>
    <row r="5238" spans="1:22" x14ac:dyDescent="0.3">
      <c r="A5238" s="81"/>
      <c r="O5238" s="12"/>
      <c r="P5238" s="12"/>
      <c r="Q5238" s="12"/>
      <c r="R5238" s="12"/>
      <c r="S5238" s="12"/>
      <c r="U5238" s="3"/>
      <c r="V5238" s="3"/>
    </row>
    <row r="5239" spans="1:22" x14ac:dyDescent="0.3">
      <c r="A5239" s="81"/>
      <c r="O5239" s="12"/>
      <c r="P5239" s="12"/>
      <c r="Q5239" s="12"/>
      <c r="R5239" s="12"/>
      <c r="S5239" s="12"/>
      <c r="U5239" s="3"/>
      <c r="V5239" s="3"/>
    </row>
    <row r="5240" spans="1:22" x14ac:dyDescent="0.3">
      <c r="A5240" s="81"/>
      <c r="O5240" s="12"/>
      <c r="P5240" s="12"/>
      <c r="Q5240" s="12"/>
      <c r="R5240" s="12"/>
      <c r="S5240" s="12"/>
      <c r="U5240" s="3"/>
      <c r="V5240" s="3"/>
    </row>
    <row r="5241" spans="1:22" x14ac:dyDescent="0.3">
      <c r="A5241" s="81"/>
      <c r="O5241" s="12"/>
      <c r="P5241" s="12"/>
      <c r="Q5241" s="12"/>
      <c r="R5241" s="12"/>
      <c r="S5241" s="12"/>
      <c r="U5241" s="3"/>
      <c r="V5241" s="3"/>
    </row>
    <row r="5242" spans="1:22" x14ac:dyDescent="0.3">
      <c r="A5242" s="81"/>
      <c r="O5242" s="12"/>
      <c r="P5242" s="12"/>
      <c r="Q5242" s="12"/>
      <c r="R5242" s="12"/>
      <c r="S5242" s="12"/>
      <c r="U5242" s="3"/>
      <c r="V5242" s="3"/>
    </row>
    <row r="5243" spans="1:22" x14ac:dyDescent="0.3">
      <c r="A5243" s="81"/>
      <c r="O5243" s="12"/>
      <c r="P5243" s="12"/>
      <c r="Q5243" s="12"/>
      <c r="R5243" s="12"/>
      <c r="S5243" s="12"/>
      <c r="U5243" s="3"/>
      <c r="V5243" s="3"/>
    </row>
    <row r="5244" spans="1:22" x14ac:dyDescent="0.3">
      <c r="A5244" s="81"/>
      <c r="O5244" s="12"/>
      <c r="P5244" s="12"/>
      <c r="Q5244" s="12"/>
      <c r="R5244" s="12"/>
      <c r="S5244" s="12"/>
      <c r="U5244" s="3"/>
      <c r="V5244" s="3"/>
    </row>
    <row r="5245" spans="1:22" x14ac:dyDescent="0.3">
      <c r="A5245" s="81"/>
      <c r="O5245" s="12"/>
      <c r="P5245" s="12"/>
      <c r="Q5245" s="12"/>
      <c r="R5245" s="12"/>
      <c r="S5245" s="12"/>
      <c r="U5245" s="3"/>
      <c r="V5245" s="3"/>
    </row>
    <row r="5246" spans="1:22" x14ac:dyDescent="0.3">
      <c r="A5246" s="81"/>
      <c r="O5246" s="12"/>
      <c r="P5246" s="12"/>
      <c r="Q5246" s="12"/>
      <c r="R5246" s="12"/>
      <c r="S5246" s="12"/>
      <c r="U5246" s="3"/>
      <c r="V5246" s="3"/>
    </row>
    <row r="5247" spans="1:22" x14ac:dyDescent="0.3">
      <c r="A5247" s="81"/>
      <c r="O5247" s="12"/>
      <c r="P5247" s="12"/>
      <c r="Q5247" s="12"/>
      <c r="R5247" s="12"/>
      <c r="S5247" s="12"/>
      <c r="U5247" s="3"/>
      <c r="V5247" s="3"/>
    </row>
    <row r="5248" spans="1:22" x14ac:dyDescent="0.3">
      <c r="A5248" s="81"/>
      <c r="O5248" s="12"/>
      <c r="P5248" s="12"/>
      <c r="Q5248" s="12"/>
      <c r="R5248" s="12"/>
      <c r="S5248" s="12"/>
      <c r="U5248" s="3"/>
      <c r="V5248" s="3"/>
    </row>
    <row r="5249" spans="1:22" x14ac:dyDescent="0.3">
      <c r="A5249" s="81"/>
      <c r="O5249" s="12"/>
      <c r="P5249" s="12"/>
      <c r="Q5249" s="12"/>
      <c r="R5249" s="12"/>
      <c r="S5249" s="12"/>
      <c r="U5249" s="3"/>
      <c r="V5249" s="3"/>
    </row>
    <row r="5250" spans="1:22" x14ac:dyDescent="0.3">
      <c r="A5250" s="81"/>
      <c r="O5250" s="12"/>
      <c r="P5250" s="12"/>
      <c r="Q5250" s="12"/>
      <c r="R5250" s="12"/>
      <c r="S5250" s="12"/>
      <c r="U5250" s="3"/>
      <c r="V5250" s="3"/>
    </row>
    <row r="5251" spans="1:22" x14ac:dyDescent="0.3">
      <c r="A5251" s="81"/>
      <c r="O5251" s="12"/>
      <c r="P5251" s="12"/>
      <c r="Q5251" s="12"/>
      <c r="R5251" s="12"/>
      <c r="S5251" s="12"/>
      <c r="U5251" s="3"/>
      <c r="V5251" s="3"/>
    </row>
    <row r="5252" spans="1:22" x14ac:dyDescent="0.3">
      <c r="A5252" s="81"/>
      <c r="O5252" s="12"/>
      <c r="P5252" s="12"/>
      <c r="Q5252" s="12"/>
      <c r="R5252" s="12"/>
      <c r="S5252" s="12"/>
      <c r="U5252" s="3"/>
      <c r="V5252" s="3"/>
    </row>
    <row r="5253" spans="1:22" x14ac:dyDescent="0.3">
      <c r="A5253" s="81"/>
      <c r="O5253" s="12"/>
      <c r="P5253" s="12"/>
      <c r="Q5253" s="12"/>
      <c r="R5253" s="12"/>
      <c r="S5253" s="12"/>
      <c r="U5253" s="3"/>
      <c r="V5253" s="3"/>
    </row>
    <row r="5254" spans="1:22" x14ac:dyDescent="0.3">
      <c r="A5254" s="81"/>
      <c r="O5254" s="12"/>
      <c r="P5254" s="12"/>
      <c r="Q5254" s="12"/>
      <c r="R5254" s="12"/>
      <c r="S5254" s="12"/>
      <c r="U5254" s="3"/>
      <c r="V5254" s="3"/>
    </row>
    <row r="5255" spans="1:22" x14ac:dyDescent="0.3">
      <c r="A5255" s="81"/>
      <c r="O5255" s="12"/>
      <c r="P5255" s="12"/>
      <c r="Q5255" s="12"/>
      <c r="R5255" s="12"/>
      <c r="S5255" s="12"/>
      <c r="U5255" s="3"/>
      <c r="V5255" s="3"/>
    </row>
    <row r="5256" spans="1:22" x14ac:dyDescent="0.3">
      <c r="A5256" s="81"/>
      <c r="O5256" s="12"/>
      <c r="P5256" s="12"/>
      <c r="Q5256" s="12"/>
      <c r="R5256" s="12"/>
      <c r="S5256" s="12"/>
      <c r="U5256" s="3"/>
      <c r="V5256" s="3"/>
    </row>
    <row r="5257" spans="1:22" x14ac:dyDescent="0.3">
      <c r="A5257" s="81"/>
      <c r="O5257" s="12"/>
      <c r="P5257" s="12"/>
      <c r="Q5257" s="12"/>
      <c r="R5257" s="12"/>
      <c r="S5257" s="12"/>
      <c r="U5257" s="3"/>
      <c r="V5257" s="3"/>
    </row>
    <row r="5258" spans="1:22" x14ac:dyDescent="0.3">
      <c r="A5258" s="81"/>
      <c r="O5258" s="12"/>
      <c r="P5258" s="12"/>
      <c r="Q5258" s="12"/>
      <c r="R5258" s="12"/>
      <c r="S5258" s="12"/>
      <c r="U5258" s="3"/>
      <c r="V5258" s="3"/>
    </row>
    <row r="5259" spans="1:22" x14ac:dyDescent="0.3">
      <c r="A5259" s="81"/>
      <c r="O5259" s="12"/>
      <c r="P5259" s="12"/>
      <c r="Q5259" s="12"/>
      <c r="R5259" s="12"/>
      <c r="S5259" s="12"/>
      <c r="U5259" s="3"/>
      <c r="V5259" s="3"/>
    </row>
    <row r="5260" spans="1:22" x14ac:dyDescent="0.3">
      <c r="A5260" s="81"/>
      <c r="O5260" s="12"/>
      <c r="P5260" s="12"/>
      <c r="Q5260" s="12"/>
      <c r="R5260" s="12"/>
      <c r="S5260" s="12"/>
      <c r="U5260" s="3"/>
      <c r="V5260" s="3"/>
    </row>
    <row r="5261" spans="1:22" x14ac:dyDescent="0.3">
      <c r="A5261" s="81"/>
      <c r="O5261" s="12"/>
      <c r="P5261" s="12"/>
      <c r="Q5261" s="12"/>
      <c r="R5261" s="12"/>
      <c r="S5261" s="12"/>
      <c r="U5261" s="3"/>
      <c r="V5261" s="3"/>
    </row>
    <row r="5262" spans="1:22" x14ac:dyDescent="0.3">
      <c r="A5262" s="81"/>
      <c r="O5262" s="12"/>
      <c r="P5262" s="12"/>
      <c r="Q5262" s="12"/>
      <c r="R5262" s="12"/>
      <c r="S5262" s="12"/>
      <c r="U5262" s="3"/>
      <c r="V5262" s="3"/>
    </row>
    <row r="5263" spans="1:22" x14ac:dyDescent="0.3">
      <c r="A5263" s="81"/>
      <c r="O5263" s="12"/>
      <c r="P5263" s="12"/>
      <c r="Q5263" s="12"/>
      <c r="R5263" s="12"/>
      <c r="S5263" s="12"/>
      <c r="U5263" s="3"/>
      <c r="V5263" s="3"/>
    </row>
    <row r="5264" spans="1:22" x14ac:dyDescent="0.3">
      <c r="A5264" s="81"/>
      <c r="O5264" s="12"/>
      <c r="P5264" s="12"/>
      <c r="Q5264" s="12"/>
      <c r="R5264" s="12"/>
      <c r="S5264" s="12"/>
      <c r="U5264" s="3"/>
      <c r="V5264" s="3"/>
    </row>
    <row r="5265" spans="1:22" x14ac:dyDescent="0.3">
      <c r="A5265" s="81"/>
      <c r="O5265" s="12"/>
      <c r="P5265" s="12"/>
      <c r="Q5265" s="12"/>
      <c r="R5265" s="12"/>
      <c r="S5265" s="12"/>
      <c r="U5265" s="3"/>
      <c r="V5265" s="3"/>
    </row>
    <row r="5266" spans="1:22" x14ac:dyDescent="0.3">
      <c r="A5266" s="81"/>
      <c r="O5266" s="12"/>
      <c r="P5266" s="12"/>
      <c r="Q5266" s="12"/>
      <c r="R5266" s="12"/>
      <c r="S5266" s="12"/>
      <c r="U5266" s="3"/>
      <c r="V5266" s="3"/>
    </row>
    <row r="5267" spans="1:22" x14ac:dyDescent="0.3">
      <c r="A5267" s="81"/>
      <c r="O5267" s="12"/>
      <c r="P5267" s="12"/>
      <c r="Q5267" s="12"/>
      <c r="R5267" s="12"/>
      <c r="S5267" s="12"/>
      <c r="U5267" s="3"/>
      <c r="V5267" s="3"/>
    </row>
    <row r="5268" spans="1:22" x14ac:dyDescent="0.3">
      <c r="A5268" s="81"/>
      <c r="O5268" s="12"/>
      <c r="P5268" s="12"/>
      <c r="Q5268" s="12"/>
      <c r="R5268" s="12"/>
      <c r="S5268" s="12"/>
      <c r="U5268" s="3"/>
      <c r="V5268" s="3"/>
    </row>
    <row r="5269" spans="1:22" x14ac:dyDescent="0.3">
      <c r="A5269" s="81"/>
      <c r="O5269" s="12"/>
      <c r="P5269" s="12"/>
      <c r="Q5269" s="12"/>
      <c r="R5269" s="12"/>
      <c r="S5269" s="12"/>
      <c r="U5269" s="3"/>
      <c r="V5269" s="3"/>
    </row>
    <row r="5270" spans="1:22" x14ac:dyDescent="0.3">
      <c r="A5270" s="81"/>
      <c r="O5270" s="12"/>
      <c r="P5270" s="12"/>
      <c r="Q5270" s="12"/>
      <c r="R5270" s="12"/>
      <c r="S5270" s="12"/>
      <c r="U5270" s="3"/>
      <c r="V5270" s="3"/>
    </row>
    <row r="5271" spans="1:22" x14ac:dyDescent="0.3">
      <c r="A5271" s="81"/>
      <c r="O5271" s="12"/>
      <c r="P5271" s="12"/>
      <c r="Q5271" s="12"/>
      <c r="R5271" s="12"/>
      <c r="S5271" s="12"/>
      <c r="U5271" s="3"/>
      <c r="V5271" s="3"/>
    </row>
    <row r="5272" spans="1:22" x14ac:dyDescent="0.3">
      <c r="A5272" s="81"/>
      <c r="O5272" s="12"/>
      <c r="P5272" s="12"/>
      <c r="Q5272" s="12"/>
      <c r="R5272" s="12"/>
      <c r="S5272" s="12"/>
      <c r="U5272" s="3"/>
      <c r="V5272" s="3"/>
    </row>
    <row r="5273" spans="1:22" x14ac:dyDescent="0.3">
      <c r="A5273" s="81"/>
      <c r="O5273" s="12"/>
      <c r="P5273" s="12"/>
      <c r="Q5273" s="12"/>
      <c r="R5273" s="12"/>
      <c r="S5273" s="12"/>
      <c r="U5273" s="3"/>
      <c r="V5273" s="3"/>
    </row>
    <row r="5274" spans="1:22" x14ac:dyDescent="0.3">
      <c r="A5274" s="81"/>
      <c r="O5274" s="12"/>
      <c r="P5274" s="12"/>
      <c r="Q5274" s="12"/>
      <c r="R5274" s="12"/>
      <c r="S5274" s="12"/>
      <c r="U5274" s="3"/>
      <c r="V5274" s="3"/>
    </row>
    <row r="5275" spans="1:22" x14ac:dyDescent="0.3">
      <c r="A5275" s="81"/>
      <c r="O5275" s="12"/>
      <c r="P5275" s="12"/>
      <c r="Q5275" s="12"/>
      <c r="R5275" s="12"/>
      <c r="S5275" s="12"/>
      <c r="U5275" s="3"/>
      <c r="V5275" s="3"/>
    </row>
    <row r="5276" spans="1:22" x14ac:dyDescent="0.3">
      <c r="A5276" s="81"/>
      <c r="O5276" s="12"/>
      <c r="P5276" s="12"/>
      <c r="Q5276" s="12"/>
      <c r="R5276" s="12"/>
      <c r="S5276" s="12"/>
      <c r="U5276" s="3"/>
      <c r="V5276" s="3"/>
    </row>
    <row r="5277" spans="1:22" x14ac:dyDescent="0.3">
      <c r="A5277" s="81"/>
      <c r="O5277" s="12"/>
      <c r="P5277" s="12"/>
      <c r="Q5277" s="12"/>
      <c r="R5277" s="12"/>
      <c r="S5277" s="12"/>
      <c r="U5277" s="3"/>
      <c r="V5277" s="3"/>
    </row>
    <row r="5278" spans="1:22" x14ac:dyDescent="0.3">
      <c r="A5278" s="81"/>
      <c r="O5278" s="12"/>
      <c r="P5278" s="12"/>
      <c r="Q5278" s="12"/>
      <c r="R5278" s="12"/>
      <c r="S5278" s="12"/>
      <c r="U5278" s="3"/>
      <c r="V5278" s="3"/>
    </row>
    <row r="5279" spans="1:22" x14ac:dyDescent="0.3">
      <c r="A5279" s="81"/>
      <c r="O5279" s="12"/>
      <c r="P5279" s="12"/>
      <c r="Q5279" s="12"/>
      <c r="R5279" s="12"/>
      <c r="S5279" s="12"/>
      <c r="U5279" s="3"/>
      <c r="V5279" s="3"/>
    </row>
    <row r="5280" spans="1:22" x14ac:dyDescent="0.3">
      <c r="A5280" s="81"/>
      <c r="O5280" s="12"/>
      <c r="P5280" s="12"/>
      <c r="Q5280" s="12"/>
      <c r="R5280" s="12"/>
      <c r="S5280" s="12"/>
      <c r="U5280" s="3"/>
      <c r="V5280" s="3"/>
    </row>
    <row r="5281" spans="1:22" x14ac:dyDescent="0.3">
      <c r="A5281" s="81"/>
      <c r="O5281" s="12"/>
      <c r="P5281" s="12"/>
      <c r="Q5281" s="12"/>
      <c r="R5281" s="12"/>
      <c r="S5281" s="12"/>
      <c r="U5281" s="3"/>
      <c r="V5281" s="3"/>
    </row>
    <row r="5282" spans="1:22" x14ac:dyDescent="0.3">
      <c r="A5282" s="81"/>
      <c r="O5282" s="12"/>
      <c r="P5282" s="12"/>
      <c r="Q5282" s="12"/>
      <c r="R5282" s="12"/>
      <c r="S5282" s="12"/>
      <c r="U5282" s="3"/>
      <c r="V5282" s="3"/>
    </row>
    <row r="5283" spans="1:22" x14ac:dyDescent="0.3">
      <c r="A5283" s="81"/>
      <c r="O5283" s="12"/>
      <c r="P5283" s="12"/>
      <c r="Q5283" s="12"/>
      <c r="R5283" s="12"/>
      <c r="S5283" s="12"/>
      <c r="U5283" s="3"/>
      <c r="V5283" s="3"/>
    </row>
    <row r="5284" spans="1:22" x14ac:dyDescent="0.3">
      <c r="A5284" s="81"/>
      <c r="O5284" s="12"/>
      <c r="P5284" s="12"/>
      <c r="Q5284" s="12"/>
      <c r="R5284" s="12"/>
      <c r="S5284" s="12"/>
      <c r="U5284" s="3"/>
      <c r="V5284" s="3"/>
    </row>
    <row r="5285" spans="1:22" x14ac:dyDescent="0.3">
      <c r="A5285" s="81"/>
      <c r="O5285" s="12"/>
      <c r="P5285" s="12"/>
      <c r="Q5285" s="12"/>
      <c r="R5285" s="12"/>
      <c r="S5285" s="12"/>
      <c r="U5285" s="3"/>
      <c r="V5285" s="3"/>
    </row>
    <row r="5286" spans="1:22" x14ac:dyDescent="0.3">
      <c r="A5286" s="81"/>
      <c r="O5286" s="12"/>
      <c r="P5286" s="12"/>
      <c r="Q5286" s="12"/>
      <c r="R5286" s="12"/>
      <c r="S5286" s="12"/>
      <c r="U5286" s="3"/>
      <c r="V5286" s="3"/>
    </row>
    <row r="5287" spans="1:22" x14ac:dyDescent="0.3">
      <c r="A5287" s="81"/>
      <c r="O5287" s="12"/>
      <c r="P5287" s="12"/>
      <c r="Q5287" s="12"/>
      <c r="R5287" s="12"/>
      <c r="S5287" s="12"/>
      <c r="U5287" s="3"/>
      <c r="V5287" s="3"/>
    </row>
    <row r="5288" spans="1:22" x14ac:dyDescent="0.3">
      <c r="A5288" s="81"/>
      <c r="O5288" s="12"/>
      <c r="P5288" s="12"/>
      <c r="Q5288" s="12"/>
      <c r="R5288" s="12"/>
      <c r="S5288" s="12"/>
      <c r="U5288" s="3"/>
      <c r="V5288" s="3"/>
    </row>
    <row r="5289" spans="1:22" x14ac:dyDescent="0.3">
      <c r="A5289" s="81"/>
      <c r="O5289" s="12"/>
      <c r="P5289" s="12"/>
      <c r="Q5289" s="12"/>
      <c r="R5289" s="12"/>
      <c r="S5289" s="12"/>
      <c r="U5289" s="3"/>
      <c r="V5289" s="3"/>
    </row>
    <row r="5290" spans="1:22" x14ac:dyDescent="0.3">
      <c r="A5290" s="81"/>
      <c r="O5290" s="12"/>
      <c r="P5290" s="12"/>
      <c r="Q5290" s="12"/>
      <c r="R5290" s="12"/>
      <c r="S5290" s="12"/>
      <c r="U5290" s="3"/>
      <c r="V5290" s="3"/>
    </row>
    <row r="5291" spans="1:22" x14ac:dyDescent="0.3">
      <c r="A5291" s="81"/>
      <c r="O5291" s="12"/>
      <c r="P5291" s="12"/>
      <c r="Q5291" s="12"/>
      <c r="R5291" s="12"/>
      <c r="S5291" s="12"/>
      <c r="U5291" s="3"/>
      <c r="V5291" s="3"/>
    </row>
    <row r="5292" spans="1:22" x14ac:dyDescent="0.3">
      <c r="A5292" s="81"/>
      <c r="O5292" s="12"/>
      <c r="P5292" s="12"/>
      <c r="Q5292" s="12"/>
      <c r="R5292" s="12"/>
      <c r="S5292" s="12"/>
      <c r="U5292" s="3"/>
      <c r="V5292" s="3"/>
    </row>
    <row r="5293" spans="1:22" x14ac:dyDescent="0.3">
      <c r="A5293" s="81"/>
      <c r="O5293" s="12"/>
      <c r="P5293" s="12"/>
      <c r="Q5293" s="12"/>
      <c r="R5293" s="12"/>
      <c r="S5293" s="12"/>
      <c r="U5293" s="3"/>
      <c r="V5293" s="3"/>
    </row>
    <row r="5294" spans="1:22" x14ac:dyDescent="0.3">
      <c r="A5294" s="81"/>
      <c r="O5294" s="12"/>
      <c r="P5294" s="12"/>
      <c r="Q5294" s="12"/>
      <c r="R5294" s="12"/>
      <c r="S5294" s="12"/>
      <c r="U5294" s="3"/>
      <c r="V5294" s="3"/>
    </row>
    <row r="5295" spans="1:22" x14ac:dyDescent="0.3">
      <c r="A5295" s="81"/>
      <c r="O5295" s="12"/>
      <c r="P5295" s="12"/>
      <c r="Q5295" s="12"/>
      <c r="R5295" s="12"/>
      <c r="S5295" s="12"/>
      <c r="U5295" s="3"/>
      <c r="V5295" s="3"/>
    </row>
    <row r="5296" spans="1:22" x14ac:dyDescent="0.3">
      <c r="A5296" s="81"/>
      <c r="O5296" s="12"/>
      <c r="P5296" s="12"/>
      <c r="Q5296" s="12"/>
      <c r="R5296" s="12"/>
      <c r="S5296" s="12"/>
      <c r="U5296" s="3"/>
      <c r="V5296" s="3"/>
    </row>
    <row r="5297" spans="1:22" x14ac:dyDescent="0.3">
      <c r="A5297" s="81"/>
      <c r="O5297" s="12"/>
      <c r="P5297" s="12"/>
      <c r="Q5297" s="12"/>
      <c r="R5297" s="12"/>
      <c r="S5297" s="12"/>
      <c r="U5297" s="3"/>
      <c r="V5297" s="3"/>
    </row>
    <row r="5298" spans="1:22" x14ac:dyDescent="0.3">
      <c r="A5298" s="81"/>
      <c r="O5298" s="12"/>
      <c r="P5298" s="12"/>
      <c r="Q5298" s="12"/>
      <c r="R5298" s="12"/>
      <c r="S5298" s="12"/>
      <c r="U5298" s="3"/>
      <c r="V5298" s="3"/>
    </row>
    <row r="5299" spans="1:22" x14ac:dyDescent="0.3">
      <c r="A5299" s="81"/>
      <c r="O5299" s="12"/>
      <c r="P5299" s="12"/>
      <c r="Q5299" s="12"/>
      <c r="R5299" s="12"/>
      <c r="S5299" s="12"/>
      <c r="U5299" s="3"/>
      <c r="V5299" s="3"/>
    </row>
    <row r="5300" spans="1:22" x14ac:dyDescent="0.3">
      <c r="A5300" s="81"/>
      <c r="O5300" s="12"/>
      <c r="P5300" s="12"/>
      <c r="Q5300" s="12"/>
      <c r="R5300" s="12"/>
      <c r="S5300" s="12"/>
      <c r="U5300" s="3"/>
      <c r="V5300" s="3"/>
    </row>
    <row r="5301" spans="1:22" x14ac:dyDescent="0.3">
      <c r="A5301" s="81"/>
      <c r="O5301" s="12"/>
      <c r="P5301" s="12"/>
      <c r="Q5301" s="12"/>
      <c r="R5301" s="12"/>
      <c r="S5301" s="12"/>
      <c r="U5301" s="3"/>
      <c r="V5301" s="3"/>
    </row>
    <row r="5302" spans="1:22" x14ac:dyDescent="0.3">
      <c r="A5302" s="81"/>
      <c r="O5302" s="12"/>
      <c r="P5302" s="12"/>
      <c r="Q5302" s="12"/>
      <c r="R5302" s="12"/>
      <c r="S5302" s="12"/>
      <c r="U5302" s="3"/>
      <c r="V5302" s="3"/>
    </row>
    <row r="5303" spans="1:22" x14ac:dyDescent="0.3">
      <c r="A5303" s="81"/>
      <c r="O5303" s="12"/>
      <c r="P5303" s="12"/>
      <c r="Q5303" s="12"/>
      <c r="R5303" s="12"/>
      <c r="S5303" s="12"/>
      <c r="U5303" s="3"/>
      <c r="V5303" s="3"/>
    </row>
    <row r="5304" spans="1:22" x14ac:dyDescent="0.3">
      <c r="A5304" s="81"/>
      <c r="O5304" s="12"/>
      <c r="P5304" s="12"/>
      <c r="Q5304" s="12"/>
      <c r="R5304" s="12"/>
      <c r="S5304" s="12"/>
      <c r="U5304" s="3"/>
      <c r="V5304" s="3"/>
    </row>
    <row r="5305" spans="1:22" x14ac:dyDescent="0.3">
      <c r="A5305" s="81"/>
      <c r="O5305" s="12"/>
      <c r="P5305" s="12"/>
      <c r="Q5305" s="12"/>
      <c r="R5305" s="12"/>
      <c r="S5305" s="12"/>
      <c r="U5305" s="3"/>
      <c r="V5305" s="3"/>
    </row>
    <row r="5306" spans="1:22" x14ac:dyDescent="0.3">
      <c r="A5306" s="81"/>
      <c r="O5306" s="12"/>
      <c r="P5306" s="12"/>
      <c r="Q5306" s="12"/>
      <c r="R5306" s="12"/>
      <c r="S5306" s="12"/>
      <c r="U5306" s="3"/>
      <c r="V5306" s="3"/>
    </row>
    <row r="5307" spans="1:22" x14ac:dyDescent="0.3">
      <c r="A5307" s="81"/>
      <c r="O5307" s="12"/>
      <c r="P5307" s="12"/>
      <c r="Q5307" s="12"/>
      <c r="R5307" s="12"/>
      <c r="S5307" s="12"/>
      <c r="U5307" s="3"/>
      <c r="V5307" s="3"/>
    </row>
    <row r="5308" spans="1:22" x14ac:dyDescent="0.3">
      <c r="A5308" s="81"/>
      <c r="O5308" s="12"/>
      <c r="P5308" s="12"/>
      <c r="Q5308" s="12"/>
      <c r="R5308" s="12"/>
      <c r="S5308" s="12"/>
      <c r="U5308" s="3"/>
      <c r="V5308" s="3"/>
    </row>
    <row r="5309" spans="1:22" x14ac:dyDescent="0.3">
      <c r="A5309" s="81"/>
      <c r="O5309" s="12"/>
      <c r="P5309" s="12"/>
      <c r="Q5309" s="12"/>
      <c r="R5309" s="12"/>
      <c r="S5309" s="12"/>
      <c r="U5309" s="3"/>
      <c r="V5309" s="3"/>
    </row>
    <row r="5310" spans="1:22" x14ac:dyDescent="0.3">
      <c r="A5310" s="81"/>
      <c r="O5310" s="12"/>
      <c r="P5310" s="12"/>
      <c r="Q5310" s="12"/>
      <c r="R5310" s="12"/>
      <c r="S5310" s="12"/>
      <c r="U5310" s="3"/>
      <c r="V5310" s="3"/>
    </row>
    <row r="5311" spans="1:22" x14ac:dyDescent="0.3">
      <c r="A5311" s="81"/>
      <c r="O5311" s="12"/>
      <c r="P5311" s="12"/>
      <c r="Q5311" s="12"/>
      <c r="R5311" s="12"/>
      <c r="S5311" s="12"/>
      <c r="U5311" s="3"/>
      <c r="V5311" s="3"/>
    </row>
    <row r="5312" spans="1:22" x14ac:dyDescent="0.3">
      <c r="A5312" s="81"/>
      <c r="O5312" s="12"/>
      <c r="P5312" s="12"/>
      <c r="Q5312" s="12"/>
      <c r="R5312" s="12"/>
      <c r="S5312" s="12"/>
      <c r="U5312" s="3"/>
      <c r="V5312" s="3"/>
    </row>
    <row r="5313" spans="1:22" x14ac:dyDescent="0.3">
      <c r="A5313" s="81"/>
      <c r="O5313" s="12"/>
      <c r="P5313" s="12"/>
      <c r="Q5313" s="12"/>
      <c r="R5313" s="12"/>
      <c r="S5313" s="12"/>
      <c r="U5313" s="3"/>
      <c r="V5313" s="3"/>
    </row>
    <row r="5314" spans="1:22" x14ac:dyDescent="0.3">
      <c r="A5314" s="81"/>
      <c r="O5314" s="12"/>
      <c r="P5314" s="12"/>
      <c r="Q5314" s="12"/>
      <c r="R5314" s="12"/>
      <c r="S5314" s="12"/>
      <c r="U5314" s="3"/>
      <c r="V5314" s="3"/>
    </row>
    <row r="5315" spans="1:22" x14ac:dyDescent="0.3">
      <c r="A5315" s="81"/>
      <c r="O5315" s="12"/>
      <c r="P5315" s="12"/>
      <c r="Q5315" s="12"/>
      <c r="R5315" s="12"/>
      <c r="S5315" s="12"/>
      <c r="U5315" s="3"/>
      <c r="V5315" s="3"/>
    </row>
    <row r="5316" spans="1:22" x14ac:dyDescent="0.3">
      <c r="A5316" s="81"/>
      <c r="O5316" s="12"/>
      <c r="P5316" s="12"/>
      <c r="Q5316" s="12"/>
      <c r="R5316" s="12"/>
      <c r="S5316" s="12"/>
      <c r="U5316" s="3"/>
      <c r="V5316" s="3"/>
    </row>
    <row r="5317" spans="1:22" x14ac:dyDescent="0.3">
      <c r="A5317" s="81"/>
      <c r="O5317" s="12"/>
      <c r="P5317" s="12"/>
      <c r="Q5317" s="12"/>
      <c r="R5317" s="12"/>
      <c r="S5317" s="12"/>
      <c r="U5317" s="3"/>
      <c r="V5317" s="3"/>
    </row>
    <row r="5318" spans="1:22" x14ac:dyDescent="0.3">
      <c r="A5318" s="81"/>
      <c r="O5318" s="12"/>
      <c r="P5318" s="12"/>
      <c r="Q5318" s="12"/>
      <c r="R5318" s="12"/>
      <c r="S5318" s="12"/>
      <c r="U5318" s="3"/>
      <c r="V5318" s="3"/>
    </row>
    <row r="5319" spans="1:22" x14ac:dyDescent="0.3">
      <c r="A5319" s="81"/>
      <c r="O5319" s="12"/>
      <c r="P5319" s="12"/>
      <c r="Q5319" s="12"/>
      <c r="R5319" s="12"/>
      <c r="S5319" s="12"/>
      <c r="U5319" s="3"/>
      <c r="V5319" s="3"/>
    </row>
    <row r="5320" spans="1:22" x14ac:dyDescent="0.3">
      <c r="A5320" s="81"/>
      <c r="O5320" s="12"/>
      <c r="P5320" s="12"/>
      <c r="Q5320" s="12"/>
      <c r="R5320" s="12"/>
      <c r="S5320" s="12"/>
      <c r="U5320" s="3"/>
      <c r="V5320" s="3"/>
    </row>
    <row r="5321" spans="1:22" x14ac:dyDescent="0.3">
      <c r="A5321" s="81"/>
      <c r="O5321" s="12"/>
      <c r="P5321" s="12"/>
      <c r="Q5321" s="12"/>
      <c r="R5321" s="12"/>
      <c r="S5321" s="12"/>
      <c r="U5321" s="3"/>
      <c r="V5321" s="3"/>
    </row>
    <row r="5322" spans="1:22" x14ac:dyDescent="0.3">
      <c r="A5322" s="81"/>
      <c r="O5322" s="12"/>
      <c r="P5322" s="12"/>
      <c r="Q5322" s="12"/>
      <c r="R5322" s="12"/>
      <c r="S5322" s="12"/>
      <c r="U5322" s="3"/>
      <c r="V5322" s="3"/>
    </row>
    <row r="5323" spans="1:22" x14ac:dyDescent="0.3">
      <c r="A5323" s="81"/>
      <c r="O5323" s="12"/>
      <c r="P5323" s="12"/>
      <c r="Q5323" s="12"/>
      <c r="R5323" s="12"/>
      <c r="S5323" s="12"/>
      <c r="U5323" s="3"/>
      <c r="V5323" s="3"/>
    </row>
    <row r="5324" spans="1:22" x14ac:dyDescent="0.3">
      <c r="A5324" s="81"/>
      <c r="O5324" s="12"/>
      <c r="P5324" s="12"/>
      <c r="Q5324" s="12"/>
      <c r="R5324" s="12"/>
      <c r="S5324" s="12"/>
      <c r="U5324" s="3"/>
      <c r="V5324" s="3"/>
    </row>
    <row r="5325" spans="1:22" x14ac:dyDescent="0.3">
      <c r="A5325" s="81"/>
      <c r="O5325" s="12"/>
      <c r="P5325" s="12"/>
      <c r="Q5325" s="12"/>
      <c r="R5325" s="12"/>
      <c r="S5325" s="12"/>
      <c r="U5325" s="3"/>
      <c r="V5325" s="3"/>
    </row>
    <row r="5326" spans="1:22" x14ac:dyDescent="0.3">
      <c r="A5326" s="81"/>
      <c r="O5326" s="12"/>
      <c r="P5326" s="12"/>
      <c r="Q5326" s="12"/>
      <c r="R5326" s="12"/>
      <c r="S5326" s="12"/>
      <c r="U5326" s="3"/>
      <c r="V5326" s="3"/>
    </row>
    <row r="5327" spans="1:22" x14ac:dyDescent="0.3">
      <c r="A5327" s="81"/>
      <c r="O5327" s="12"/>
      <c r="P5327" s="12"/>
      <c r="Q5327" s="12"/>
      <c r="R5327" s="12"/>
      <c r="S5327" s="12"/>
      <c r="U5327" s="3"/>
      <c r="V5327" s="3"/>
    </row>
    <row r="5328" spans="1:22" x14ac:dyDescent="0.3">
      <c r="A5328" s="81"/>
      <c r="O5328" s="12"/>
      <c r="P5328" s="12"/>
      <c r="Q5328" s="12"/>
      <c r="R5328" s="12"/>
      <c r="S5328" s="12"/>
      <c r="U5328" s="3"/>
      <c r="V5328" s="3"/>
    </row>
    <row r="5329" spans="1:22" x14ac:dyDescent="0.3">
      <c r="A5329" s="81"/>
      <c r="O5329" s="12"/>
      <c r="P5329" s="12"/>
      <c r="Q5329" s="12"/>
      <c r="R5329" s="12"/>
      <c r="S5329" s="12"/>
      <c r="U5329" s="3"/>
      <c r="V5329" s="3"/>
    </row>
    <row r="5330" spans="1:22" x14ac:dyDescent="0.3">
      <c r="A5330" s="81"/>
      <c r="O5330" s="12"/>
      <c r="P5330" s="12"/>
      <c r="Q5330" s="12"/>
      <c r="R5330" s="12"/>
      <c r="S5330" s="12"/>
      <c r="U5330" s="3"/>
      <c r="V5330" s="3"/>
    </row>
    <row r="5331" spans="1:22" x14ac:dyDescent="0.3">
      <c r="A5331" s="81"/>
      <c r="O5331" s="12"/>
      <c r="P5331" s="12"/>
      <c r="Q5331" s="12"/>
      <c r="R5331" s="12"/>
      <c r="S5331" s="12"/>
      <c r="U5331" s="3"/>
      <c r="V5331" s="3"/>
    </row>
    <row r="5332" spans="1:22" x14ac:dyDescent="0.3">
      <c r="A5332" s="81"/>
      <c r="O5332" s="12"/>
      <c r="P5332" s="12"/>
      <c r="Q5332" s="12"/>
      <c r="R5332" s="12"/>
      <c r="S5332" s="12"/>
      <c r="U5332" s="3"/>
      <c r="V5332" s="3"/>
    </row>
    <row r="5333" spans="1:22" x14ac:dyDescent="0.3">
      <c r="A5333" s="81"/>
      <c r="O5333" s="12"/>
      <c r="P5333" s="12"/>
      <c r="Q5333" s="12"/>
      <c r="R5333" s="12"/>
      <c r="S5333" s="12"/>
      <c r="U5333" s="3"/>
      <c r="V5333" s="3"/>
    </row>
    <row r="5334" spans="1:22" x14ac:dyDescent="0.3">
      <c r="A5334" s="81"/>
      <c r="O5334" s="12"/>
      <c r="P5334" s="12"/>
      <c r="Q5334" s="12"/>
      <c r="R5334" s="12"/>
      <c r="S5334" s="12"/>
      <c r="U5334" s="3"/>
      <c r="V5334" s="3"/>
    </row>
    <row r="5335" spans="1:22" x14ac:dyDescent="0.3">
      <c r="A5335" s="81"/>
      <c r="O5335" s="12"/>
      <c r="P5335" s="12"/>
      <c r="Q5335" s="12"/>
      <c r="R5335" s="12"/>
      <c r="S5335" s="12"/>
      <c r="U5335" s="3"/>
      <c r="V5335" s="3"/>
    </row>
    <row r="5336" spans="1:22" x14ac:dyDescent="0.3">
      <c r="A5336" s="81"/>
      <c r="O5336" s="12"/>
      <c r="P5336" s="12"/>
      <c r="Q5336" s="12"/>
      <c r="R5336" s="12"/>
      <c r="S5336" s="12"/>
      <c r="U5336" s="3"/>
      <c r="V5336" s="3"/>
    </row>
    <row r="5337" spans="1:22" x14ac:dyDescent="0.3">
      <c r="A5337" s="81"/>
      <c r="O5337" s="12"/>
      <c r="P5337" s="12"/>
      <c r="Q5337" s="12"/>
      <c r="R5337" s="12"/>
      <c r="S5337" s="12"/>
      <c r="U5337" s="3"/>
      <c r="V5337" s="3"/>
    </row>
    <row r="5338" spans="1:22" x14ac:dyDescent="0.3">
      <c r="A5338" s="81"/>
      <c r="O5338" s="12"/>
      <c r="P5338" s="12"/>
      <c r="Q5338" s="12"/>
      <c r="R5338" s="12"/>
      <c r="S5338" s="12"/>
      <c r="U5338" s="3"/>
      <c r="V5338" s="3"/>
    </row>
    <row r="5339" spans="1:22" x14ac:dyDescent="0.3">
      <c r="A5339" s="81"/>
      <c r="O5339" s="12"/>
      <c r="P5339" s="12"/>
      <c r="Q5339" s="12"/>
      <c r="R5339" s="12"/>
      <c r="S5339" s="12"/>
      <c r="U5339" s="3"/>
      <c r="V5339" s="3"/>
    </row>
    <row r="5340" spans="1:22" x14ac:dyDescent="0.3">
      <c r="A5340" s="81"/>
      <c r="O5340" s="12"/>
      <c r="P5340" s="12"/>
      <c r="Q5340" s="12"/>
      <c r="R5340" s="12"/>
      <c r="S5340" s="12"/>
      <c r="U5340" s="3"/>
      <c r="V5340" s="3"/>
    </row>
    <row r="5341" spans="1:22" x14ac:dyDescent="0.3">
      <c r="A5341" s="81"/>
      <c r="O5341" s="12"/>
      <c r="P5341" s="12"/>
      <c r="Q5341" s="12"/>
      <c r="R5341" s="12"/>
      <c r="S5341" s="12"/>
      <c r="U5341" s="3"/>
      <c r="V5341" s="3"/>
    </row>
    <row r="5342" spans="1:22" x14ac:dyDescent="0.3">
      <c r="A5342" s="81"/>
      <c r="O5342" s="12"/>
      <c r="P5342" s="12"/>
      <c r="Q5342" s="12"/>
      <c r="R5342" s="12"/>
      <c r="S5342" s="12"/>
      <c r="U5342" s="3"/>
      <c r="V5342" s="3"/>
    </row>
    <row r="5343" spans="1:22" x14ac:dyDescent="0.3">
      <c r="A5343" s="81"/>
      <c r="O5343" s="12"/>
      <c r="P5343" s="12"/>
      <c r="Q5343" s="12"/>
      <c r="R5343" s="12"/>
      <c r="S5343" s="12"/>
      <c r="U5343" s="3"/>
      <c r="V5343" s="3"/>
    </row>
    <row r="5344" spans="1:22" x14ac:dyDescent="0.3">
      <c r="A5344" s="81"/>
      <c r="O5344" s="12"/>
      <c r="P5344" s="12"/>
      <c r="Q5344" s="12"/>
      <c r="R5344" s="12"/>
      <c r="S5344" s="12"/>
      <c r="U5344" s="3"/>
      <c r="V5344" s="3"/>
    </row>
    <row r="5345" spans="1:22" x14ac:dyDescent="0.3">
      <c r="A5345" s="81"/>
      <c r="O5345" s="12"/>
      <c r="P5345" s="12"/>
      <c r="Q5345" s="12"/>
      <c r="R5345" s="12"/>
      <c r="S5345" s="12"/>
      <c r="U5345" s="3"/>
      <c r="V5345" s="3"/>
    </row>
    <row r="5346" spans="1:22" x14ac:dyDescent="0.3">
      <c r="A5346" s="81"/>
      <c r="O5346" s="12"/>
      <c r="P5346" s="12"/>
      <c r="Q5346" s="12"/>
      <c r="R5346" s="12"/>
      <c r="S5346" s="12"/>
      <c r="U5346" s="3"/>
      <c r="V5346" s="3"/>
    </row>
    <row r="5347" spans="1:22" x14ac:dyDescent="0.3">
      <c r="A5347" s="81"/>
      <c r="O5347" s="12"/>
      <c r="P5347" s="12"/>
      <c r="Q5347" s="12"/>
      <c r="R5347" s="12"/>
      <c r="S5347" s="12"/>
      <c r="U5347" s="3"/>
      <c r="V5347" s="3"/>
    </row>
    <row r="5348" spans="1:22" x14ac:dyDescent="0.3">
      <c r="A5348" s="81"/>
      <c r="O5348" s="12"/>
      <c r="P5348" s="12"/>
      <c r="Q5348" s="12"/>
      <c r="R5348" s="12"/>
      <c r="S5348" s="12"/>
      <c r="U5348" s="3"/>
      <c r="V5348" s="3"/>
    </row>
    <row r="5349" spans="1:22" x14ac:dyDescent="0.3">
      <c r="A5349" s="81"/>
      <c r="O5349" s="12"/>
      <c r="P5349" s="12"/>
      <c r="Q5349" s="12"/>
      <c r="R5349" s="12"/>
      <c r="S5349" s="12"/>
      <c r="U5349" s="3"/>
      <c r="V5349" s="3"/>
    </row>
    <row r="5350" spans="1:22" x14ac:dyDescent="0.3">
      <c r="A5350" s="81"/>
      <c r="O5350" s="12"/>
      <c r="P5350" s="12"/>
      <c r="Q5350" s="12"/>
      <c r="R5350" s="12"/>
      <c r="S5350" s="12"/>
      <c r="U5350" s="3"/>
      <c r="V5350" s="3"/>
    </row>
    <row r="5351" spans="1:22" x14ac:dyDescent="0.3">
      <c r="A5351" s="81"/>
      <c r="O5351" s="12"/>
      <c r="P5351" s="12"/>
      <c r="Q5351" s="12"/>
      <c r="R5351" s="12"/>
      <c r="S5351" s="12"/>
      <c r="U5351" s="3"/>
      <c r="V5351" s="3"/>
    </row>
    <row r="5352" spans="1:22" x14ac:dyDescent="0.3">
      <c r="A5352" s="81"/>
      <c r="O5352" s="12"/>
      <c r="P5352" s="12"/>
      <c r="Q5352" s="12"/>
      <c r="R5352" s="12"/>
      <c r="S5352" s="12"/>
      <c r="U5352" s="3"/>
      <c r="V5352" s="3"/>
    </row>
    <row r="5353" spans="1:22" x14ac:dyDescent="0.3">
      <c r="A5353" s="81"/>
      <c r="O5353" s="12"/>
      <c r="P5353" s="12"/>
      <c r="Q5353" s="12"/>
      <c r="R5353" s="12"/>
      <c r="S5353" s="12"/>
      <c r="U5353" s="3"/>
      <c r="V5353" s="3"/>
    </row>
    <row r="5354" spans="1:22" x14ac:dyDescent="0.3">
      <c r="A5354" s="81"/>
      <c r="O5354" s="12"/>
      <c r="P5354" s="12"/>
      <c r="Q5354" s="12"/>
      <c r="R5354" s="12"/>
      <c r="S5354" s="12"/>
      <c r="U5354" s="3"/>
      <c r="V5354" s="3"/>
    </row>
    <row r="5355" spans="1:22" x14ac:dyDescent="0.3">
      <c r="A5355" s="81"/>
      <c r="O5355" s="12"/>
      <c r="P5355" s="12"/>
      <c r="Q5355" s="12"/>
      <c r="R5355" s="12"/>
      <c r="S5355" s="12"/>
      <c r="U5355" s="3"/>
      <c r="V5355" s="3"/>
    </row>
    <row r="5356" spans="1:22" x14ac:dyDescent="0.3">
      <c r="A5356" s="81"/>
      <c r="O5356" s="12"/>
      <c r="P5356" s="12"/>
      <c r="Q5356" s="12"/>
      <c r="R5356" s="12"/>
      <c r="S5356" s="12"/>
      <c r="U5356" s="3"/>
      <c r="V5356" s="3"/>
    </row>
    <row r="5357" spans="1:22" x14ac:dyDescent="0.3">
      <c r="A5357" s="81"/>
      <c r="O5357" s="12"/>
      <c r="P5357" s="12"/>
      <c r="Q5357" s="12"/>
      <c r="R5357" s="12"/>
      <c r="S5357" s="12"/>
      <c r="U5357" s="3"/>
      <c r="V5357" s="3"/>
    </row>
    <row r="5358" spans="1:22" x14ac:dyDescent="0.3">
      <c r="A5358" s="81"/>
      <c r="O5358" s="12"/>
      <c r="P5358" s="12"/>
      <c r="Q5358" s="12"/>
      <c r="R5358" s="12"/>
      <c r="S5358" s="12"/>
      <c r="U5358" s="3"/>
      <c r="V5358" s="3"/>
    </row>
    <row r="5359" spans="1:22" x14ac:dyDescent="0.3">
      <c r="A5359" s="81"/>
      <c r="O5359" s="12"/>
      <c r="P5359" s="12"/>
      <c r="Q5359" s="12"/>
      <c r="R5359" s="12"/>
      <c r="S5359" s="12"/>
      <c r="U5359" s="3"/>
      <c r="V5359" s="3"/>
    </row>
    <row r="5360" spans="1:22" x14ac:dyDescent="0.3">
      <c r="A5360" s="81"/>
      <c r="O5360" s="12"/>
      <c r="P5360" s="12"/>
      <c r="Q5360" s="12"/>
      <c r="R5360" s="12"/>
      <c r="S5360" s="12"/>
      <c r="U5360" s="3"/>
      <c r="V5360" s="3"/>
    </row>
    <row r="5361" spans="1:22" x14ac:dyDescent="0.3">
      <c r="A5361" s="81"/>
      <c r="O5361" s="12"/>
      <c r="P5361" s="12"/>
      <c r="Q5361" s="12"/>
      <c r="R5361" s="12"/>
      <c r="S5361" s="12"/>
      <c r="U5361" s="3"/>
      <c r="V5361" s="3"/>
    </row>
    <row r="5362" spans="1:22" x14ac:dyDescent="0.3">
      <c r="A5362" s="81"/>
      <c r="O5362" s="12"/>
      <c r="P5362" s="12"/>
      <c r="Q5362" s="12"/>
      <c r="R5362" s="12"/>
      <c r="S5362" s="12"/>
      <c r="U5362" s="3"/>
      <c r="V5362" s="3"/>
    </row>
    <row r="5363" spans="1:22" x14ac:dyDescent="0.3">
      <c r="A5363" s="81"/>
      <c r="O5363" s="12"/>
      <c r="P5363" s="12"/>
      <c r="Q5363" s="12"/>
      <c r="R5363" s="12"/>
      <c r="S5363" s="12"/>
      <c r="U5363" s="3"/>
      <c r="V5363" s="3"/>
    </row>
    <row r="5364" spans="1:22" x14ac:dyDescent="0.3">
      <c r="A5364" s="81"/>
      <c r="O5364" s="12"/>
      <c r="P5364" s="12"/>
      <c r="Q5364" s="12"/>
      <c r="R5364" s="12"/>
      <c r="S5364" s="12"/>
      <c r="U5364" s="3"/>
      <c r="V5364" s="3"/>
    </row>
    <row r="5365" spans="1:22" x14ac:dyDescent="0.3">
      <c r="A5365" s="81"/>
      <c r="O5365" s="12"/>
      <c r="P5365" s="12"/>
      <c r="Q5365" s="12"/>
      <c r="R5365" s="12"/>
      <c r="S5365" s="12"/>
      <c r="U5365" s="3"/>
      <c r="V5365" s="3"/>
    </row>
    <row r="5366" spans="1:22" x14ac:dyDescent="0.3">
      <c r="A5366" s="81"/>
      <c r="O5366" s="12"/>
      <c r="P5366" s="12"/>
      <c r="Q5366" s="12"/>
      <c r="R5366" s="12"/>
      <c r="S5366" s="12"/>
      <c r="U5366" s="3"/>
      <c r="V5366" s="3"/>
    </row>
    <row r="5367" spans="1:22" x14ac:dyDescent="0.3">
      <c r="A5367" s="81"/>
      <c r="O5367" s="12"/>
      <c r="P5367" s="12"/>
      <c r="Q5367" s="12"/>
      <c r="R5367" s="12"/>
      <c r="S5367" s="12"/>
      <c r="U5367" s="3"/>
      <c r="V5367" s="3"/>
    </row>
    <row r="5368" spans="1:22" x14ac:dyDescent="0.3">
      <c r="A5368" s="81"/>
      <c r="O5368" s="12"/>
      <c r="P5368" s="12"/>
      <c r="Q5368" s="12"/>
      <c r="R5368" s="12"/>
      <c r="S5368" s="12"/>
      <c r="U5368" s="3"/>
      <c r="V5368" s="3"/>
    </row>
    <row r="5369" spans="1:22" x14ac:dyDescent="0.3">
      <c r="A5369" s="81"/>
      <c r="O5369" s="12"/>
      <c r="P5369" s="12"/>
      <c r="Q5369" s="12"/>
      <c r="R5369" s="12"/>
      <c r="S5369" s="12"/>
      <c r="U5369" s="3"/>
      <c r="V5369" s="3"/>
    </row>
    <row r="5370" spans="1:22" x14ac:dyDescent="0.3">
      <c r="A5370" s="81"/>
      <c r="O5370" s="12"/>
      <c r="P5370" s="12"/>
      <c r="Q5370" s="12"/>
      <c r="R5370" s="12"/>
      <c r="S5370" s="12"/>
      <c r="U5370" s="3"/>
      <c r="V5370" s="3"/>
    </row>
    <row r="5371" spans="1:22" x14ac:dyDescent="0.3">
      <c r="A5371" s="81"/>
      <c r="O5371" s="12"/>
      <c r="P5371" s="12"/>
      <c r="Q5371" s="12"/>
      <c r="R5371" s="12"/>
      <c r="S5371" s="12"/>
      <c r="U5371" s="3"/>
      <c r="V5371" s="3"/>
    </row>
    <row r="5372" spans="1:22" x14ac:dyDescent="0.3">
      <c r="A5372" s="81"/>
      <c r="O5372" s="12"/>
      <c r="P5372" s="12"/>
      <c r="Q5372" s="12"/>
      <c r="R5372" s="12"/>
      <c r="S5372" s="12"/>
      <c r="U5372" s="3"/>
      <c r="V5372" s="3"/>
    </row>
    <row r="5373" spans="1:22" x14ac:dyDescent="0.3">
      <c r="A5373" s="81"/>
      <c r="O5373" s="12"/>
      <c r="P5373" s="12"/>
      <c r="Q5373" s="12"/>
      <c r="R5373" s="12"/>
      <c r="S5373" s="12"/>
      <c r="U5373" s="3"/>
      <c r="V5373" s="3"/>
    </row>
    <row r="5374" spans="1:22" x14ac:dyDescent="0.3">
      <c r="A5374" s="81"/>
      <c r="O5374" s="12"/>
      <c r="P5374" s="12"/>
      <c r="Q5374" s="12"/>
      <c r="R5374" s="12"/>
      <c r="S5374" s="12"/>
      <c r="U5374" s="3"/>
      <c r="V5374" s="3"/>
    </row>
    <row r="5375" spans="1:22" x14ac:dyDescent="0.3">
      <c r="A5375" s="81"/>
      <c r="O5375" s="12"/>
      <c r="P5375" s="12"/>
      <c r="Q5375" s="12"/>
      <c r="R5375" s="12"/>
      <c r="S5375" s="12"/>
      <c r="U5375" s="3"/>
      <c r="V5375" s="3"/>
    </row>
    <row r="5376" spans="1:22" x14ac:dyDescent="0.3">
      <c r="A5376" s="81"/>
      <c r="O5376" s="12"/>
      <c r="P5376" s="12"/>
      <c r="Q5376" s="12"/>
      <c r="R5376" s="12"/>
      <c r="S5376" s="12"/>
      <c r="U5376" s="3"/>
      <c r="V5376" s="3"/>
    </row>
    <row r="5377" spans="1:22" x14ac:dyDescent="0.3">
      <c r="A5377" s="81"/>
      <c r="O5377" s="12"/>
      <c r="P5377" s="12"/>
      <c r="Q5377" s="12"/>
      <c r="R5377" s="12"/>
      <c r="S5377" s="12"/>
      <c r="U5377" s="3"/>
      <c r="V5377" s="3"/>
    </row>
    <row r="5378" spans="1:22" x14ac:dyDescent="0.3">
      <c r="A5378" s="81"/>
      <c r="O5378" s="12"/>
      <c r="P5378" s="12"/>
      <c r="Q5378" s="12"/>
      <c r="R5378" s="12"/>
      <c r="S5378" s="12"/>
      <c r="U5378" s="3"/>
      <c r="V5378" s="3"/>
    </row>
    <row r="5379" spans="1:22" x14ac:dyDescent="0.3">
      <c r="A5379" s="81"/>
      <c r="O5379" s="12"/>
      <c r="P5379" s="12"/>
      <c r="Q5379" s="12"/>
      <c r="R5379" s="12"/>
      <c r="S5379" s="12"/>
      <c r="U5379" s="3"/>
      <c r="V5379" s="3"/>
    </row>
    <row r="5380" spans="1:22" x14ac:dyDescent="0.3">
      <c r="A5380" s="81"/>
      <c r="O5380" s="12"/>
      <c r="P5380" s="12"/>
      <c r="Q5380" s="12"/>
      <c r="R5380" s="12"/>
      <c r="S5380" s="12"/>
      <c r="U5380" s="3"/>
      <c r="V5380" s="3"/>
    </row>
    <row r="5381" spans="1:22" x14ac:dyDescent="0.3">
      <c r="A5381" s="81"/>
      <c r="O5381" s="12"/>
      <c r="P5381" s="12"/>
      <c r="Q5381" s="12"/>
      <c r="R5381" s="12"/>
      <c r="S5381" s="12"/>
      <c r="U5381" s="3"/>
      <c r="V5381" s="3"/>
    </row>
    <row r="5382" spans="1:22" x14ac:dyDescent="0.3">
      <c r="A5382" s="81"/>
      <c r="O5382" s="12"/>
      <c r="P5382" s="12"/>
      <c r="Q5382" s="12"/>
      <c r="R5382" s="12"/>
      <c r="S5382" s="12"/>
      <c r="U5382" s="3"/>
      <c r="V5382" s="3"/>
    </row>
    <row r="5383" spans="1:22" x14ac:dyDescent="0.3">
      <c r="A5383" s="81"/>
      <c r="O5383" s="12"/>
      <c r="P5383" s="12"/>
      <c r="Q5383" s="12"/>
      <c r="R5383" s="12"/>
      <c r="S5383" s="12"/>
      <c r="U5383" s="3"/>
      <c r="V5383" s="3"/>
    </row>
    <row r="5384" spans="1:22" x14ac:dyDescent="0.3">
      <c r="A5384" s="81"/>
      <c r="O5384" s="12"/>
      <c r="P5384" s="12"/>
      <c r="Q5384" s="12"/>
      <c r="R5384" s="12"/>
      <c r="S5384" s="12"/>
      <c r="U5384" s="3"/>
      <c r="V5384" s="3"/>
    </row>
    <row r="5385" spans="1:22" x14ac:dyDescent="0.3">
      <c r="A5385" s="81"/>
      <c r="O5385" s="12"/>
      <c r="P5385" s="12"/>
      <c r="Q5385" s="12"/>
      <c r="R5385" s="12"/>
      <c r="S5385" s="12"/>
      <c r="U5385" s="3"/>
      <c r="V5385" s="3"/>
    </row>
    <row r="5386" spans="1:22" x14ac:dyDescent="0.3">
      <c r="A5386" s="81"/>
      <c r="O5386" s="12"/>
      <c r="P5386" s="12"/>
      <c r="Q5386" s="12"/>
      <c r="R5386" s="12"/>
      <c r="S5386" s="12"/>
      <c r="U5386" s="3"/>
      <c r="V5386" s="3"/>
    </row>
    <row r="5387" spans="1:22" x14ac:dyDescent="0.3">
      <c r="A5387" s="81"/>
      <c r="O5387" s="12"/>
      <c r="P5387" s="12"/>
      <c r="Q5387" s="12"/>
      <c r="R5387" s="12"/>
      <c r="S5387" s="12"/>
      <c r="U5387" s="3"/>
      <c r="V5387" s="3"/>
    </row>
    <row r="5388" spans="1:22" x14ac:dyDescent="0.3">
      <c r="A5388" s="81"/>
      <c r="O5388" s="12"/>
      <c r="P5388" s="12"/>
      <c r="Q5388" s="12"/>
      <c r="R5388" s="12"/>
      <c r="S5388" s="12"/>
      <c r="U5388" s="3"/>
      <c r="V5388" s="3"/>
    </row>
    <row r="5389" spans="1:22" x14ac:dyDescent="0.3">
      <c r="A5389" s="81"/>
      <c r="O5389" s="12"/>
      <c r="P5389" s="12"/>
      <c r="Q5389" s="12"/>
      <c r="R5389" s="12"/>
      <c r="S5389" s="12"/>
      <c r="U5389" s="3"/>
      <c r="V5389" s="3"/>
    </row>
    <row r="5390" spans="1:22" x14ac:dyDescent="0.3">
      <c r="A5390" s="81"/>
      <c r="O5390" s="12"/>
      <c r="P5390" s="12"/>
      <c r="Q5390" s="12"/>
      <c r="R5390" s="12"/>
      <c r="S5390" s="12"/>
      <c r="U5390" s="3"/>
      <c r="V5390" s="3"/>
    </row>
    <row r="5391" spans="1:22" x14ac:dyDescent="0.3">
      <c r="A5391" s="81"/>
      <c r="O5391" s="12"/>
      <c r="P5391" s="12"/>
      <c r="Q5391" s="12"/>
      <c r="R5391" s="12"/>
      <c r="S5391" s="12"/>
      <c r="U5391" s="3"/>
      <c r="V5391" s="3"/>
    </row>
    <row r="5392" spans="1:22" x14ac:dyDescent="0.3">
      <c r="A5392" s="81"/>
      <c r="O5392" s="12"/>
      <c r="P5392" s="12"/>
      <c r="Q5392" s="12"/>
      <c r="R5392" s="12"/>
      <c r="S5392" s="12"/>
      <c r="U5392" s="3"/>
      <c r="V5392" s="3"/>
    </row>
    <row r="5393" spans="1:22" x14ac:dyDescent="0.3">
      <c r="A5393" s="81"/>
      <c r="O5393" s="12"/>
      <c r="P5393" s="12"/>
      <c r="Q5393" s="12"/>
      <c r="R5393" s="12"/>
      <c r="S5393" s="12"/>
      <c r="U5393" s="3"/>
      <c r="V5393" s="3"/>
    </row>
    <row r="5394" spans="1:22" x14ac:dyDescent="0.3">
      <c r="A5394" s="81"/>
      <c r="O5394" s="12"/>
      <c r="P5394" s="12"/>
      <c r="Q5394" s="12"/>
      <c r="R5394" s="12"/>
      <c r="S5394" s="12"/>
      <c r="U5394" s="3"/>
      <c r="V5394" s="3"/>
    </row>
    <row r="5395" spans="1:22" x14ac:dyDescent="0.3">
      <c r="A5395" s="81"/>
      <c r="O5395" s="12"/>
      <c r="P5395" s="12"/>
      <c r="Q5395" s="12"/>
      <c r="R5395" s="12"/>
      <c r="S5395" s="12"/>
      <c r="U5395" s="3"/>
      <c r="V5395" s="3"/>
    </row>
    <row r="5396" spans="1:22" x14ac:dyDescent="0.3">
      <c r="A5396" s="81"/>
      <c r="O5396" s="12"/>
      <c r="P5396" s="12"/>
      <c r="Q5396" s="12"/>
      <c r="R5396" s="12"/>
      <c r="S5396" s="12"/>
      <c r="U5396" s="3"/>
      <c r="V5396" s="3"/>
    </row>
    <row r="5397" spans="1:22" x14ac:dyDescent="0.3">
      <c r="A5397" s="81"/>
      <c r="O5397" s="12"/>
      <c r="P5397" s="12"/>
      <c r="Q5397" s="12"/>
      <c r="R5397" s="12"/>
      <c r="S5397" s="12"/>
      <c r="U5397" s="3"/>
      <c r="V5397" s="3"/>
    </row>
    <row r="5398" spans="1:22" x14ac:dyDescent="0.3">
      <c r="A5398" s="81"/>
      <c r="O5398" s="12"/>
      <c r="P5398" s="12"/>
      <c r="Q5398" s="12"/>
      <c r="R5398" s="12"/>
      <c r="S5398" s="12"/>
      <c r="U5398" s="3"/>
      <c r="V5398" s="3"/>
    </row>
    <row r="5399" spans="1:22" x14ac:dyDescent="0.3">
      <c r="A5399" s="81"/>
      <c r="O5399" s="12"/>
      <c r="P5399" s="12"/>
      <c r="Q5399" s="12"/>
      <c r="R5399" s="12"/>
      <c r="S5399" s="12"/>
      <c r="U5399" s="3"/>
      <c r="V5399" s="3"/>
    </row>
    <row r="5400" spans="1:22" x14ac:dyDescent="0.3">
      <c r="A5400" s="81"/>
      <c r="O5400" s="12"/>
      <c r="P5400" s="12"/>
      <c r="Q5400" s="12"/>
      <c r="R5400" s="12"/>
      <c r="S5400" s="12"/>
      <c r="U5400" s="3"/>
      <c r="V5400" s="3"/>
    </row>
    <row r="5401" spans="1:22" x14ac:dyDescent="0.3">
      <c r="A5401" s="81"/>
      <c r="O5401" s="12"/>
      <c r="P5401" s="12"/>
      <c r="Q5401" s="12"/>
      <c r="R5401" s="12"/>
      <c r="S5401" s="12"/>
      <c r="U5401" s="3"/>
      <c r="V5401" s="3"/>
    </row>
    <row r="5402" spans="1:22" x14ac:dyDescent="0.3">
      <c r="A5402" s="81"/>
      <c r="O5402" s="12"/>
      <c r="P5402" s="12"/>
      <c r="Q5402" s="12"/>
      <c r="R5402" s="12"/>
      <c r="S5402" s="12"/>
      <c r="U5402" s="3"/>
      <c r="V5402" s="3"/>
    </row>
    <row r="5403" spans="1:22" x14ac:dyDescent="0.3">
      <c r="A5403" s="81"/>
      <c r="O5403" s="12"/>
      <c r="P5403" s="12"/>
      <c r="Q5403" s="12"/>
      <c r="R5403" s="12"/>
      <c r="S5403" s="12"/>
      <c r="U5403" s="3"/>
      <c r="V5403" s="3"/>
    </row>
    <row r="5404" spans="1:22" x14ac:dyDescent="0.3">
      <c r="A5404" s="81"/>
      <c r="O5404" s="12"/>
      <c r="P5404" s="12"/>
      <c r="Q5404" s="12"/>
      <c r="R5404" s="12"/>
      <c r="S5404" s="12"/>
      <c r="U5404" s="3"/>
      <c r="V5404" s="3"/>
    </row>
    <row r="5405" spans="1:22" x14ac:dyDescent="0.3">
      <c r="A5405" s="81"/>
      <c r="O5405" s="12"/>
      <c r="P5405" s="12"/>
      <c r="Q5405" s="12"/>
      <c r="R5405" s="12"/>
      <c r="S5405" s="12"/>
      <c r="U5405" s="3"/>
      <c r="V5405" s="3"/>
    </row>
    <row r="5406" spans="1:22" x14ac:dyDescent="0.3">
      <c r="A5406" s="81"/>
      <c r="O5406" s="12"/>
      <c r="P5406" s="12"/>
      <c r="Q5406" s="12"/>
      <c r="R5406" s="12"/>
      <c r="S5406" s="12"/>
      <c r="U5406" s="3"/>
      <c r="V5406" s="3"/>
    </row>
    <row r="5407" spans="1:22" x14ac:dyDescent="0.3">
      <c r="A5407" s="81"/>
      <c r="O5407" s="12"/>
      <c r="P5407" s="12"/>
      <c r="Q5407" s="12"/>
      <c r="R5407" s="12"/>
      <c r="S5407" s="12"/>
      <c r="U5407" s="3"/>
      <c r="V5407" s="3"/>
    </row>
    <row r="5408" spans="1:22" x14ac:dyDescent="0.3">
      <c r="A5408" s="81"/>
      <c r="O5408" s="12"/>
      <c r="P5408" s="12"/>
      <c r="Q5408" s="12"/>
      <c r="R5408" s="12"/>
      <c r="S5408" s="12"/>
      <c r="U5408" s="3"/>
      <c r="V5408" s="3"/>
    </row>
    <row r="5409" spans="1:22" x14ac:dyDescent="0.3">
      <c r="A5409" s="81"/>
      <c r="O5409" s="12"/>
      <c r="P5409" s="12"/>
      <c r="Q5409" s="12"/>
      <c r="R5409" s="12"/>
      <c r="S5409" s="12"/>
      <c r="U5409" s="3"/>
      <c r="V5409" s="3"/>
    </row>
    <row r="5410" spans="1:22" x14ac:dyDescent="0.3">
      <c r="A5410" s="81"/>
      <c r="O5410" s="12"/>
      <c r="P5410" s="12"/>
      <c r="Q5410" s="12"/>
      <c r="R5410" s="12"/>
      <c r="S5410" s="12"/>
      <c r="U5410" s="3"/>
      <c r="V5410" s="3"/>
    </row>
    <row r="5411" spans="1:22" x14ac:dyDescent="0.3">
      <c r="A5411" s="81"/>
      <c r="O5411" s="12"/>
      <c r="P5411" s="12"/>
      <c r="Q5411" s="12"/>
      <c r="R5411" s="12"/>
      <c r="S5411" s="12"/>
      <c r="U5411" s="3"/>
      <c r="V5411" s="3"/>
    </row>
    <row r="5412" spans="1:22" x14ac:dyDescent="0.3">
      <c r="A5412" s="81"/>
      <c r="O5412" s="12"/>
      <c r="P5412" s="12"/>
      <c r="Q5412" s="12"/>
      <c r="R5412" s="12"/>
      <c r="S5412" s="12"/>
      <c r="U5412" s="3"/>
      <c r="V5412" s="3"/>
    </row>
    <row r="5413" spans="1:22" x14ac:dyDescent="0.3">
      <c r="A5413" s="81"/>
      <c r="O5413" s="12"/>
      <c r="P5413" s="12"/>
      <c r="Q5413" s="12"/>
      <c r="R5413" s="12"/>
      <c r="S5413" s="12"/>
      <c r="U5413" s="3"/>
      <c r="V5413" s="3"/>
    </row>
    <row r="5414" spans="1:22" x14ac:dyDescent="0.3">
      <c r="A5414" s="81"/>
      <c r="O5414" s="12"/>
      <c r="P5414" s="12"/>
      <c r="Q5414" s="12"/>
      <c r="R5414" s="12"/>
      <c r="S5414" s="12"/>
      <c r="U5414" s="3"/>
      <c r="V5414" s="3"/>
    </row>
    <row r="5415" spans="1:22" x14ac:dyDescent="0.3">
      <c r="A5415" s="81"/>
      <c r="O5415" s="12"/>
      <c r="P5415" s="12"/>
      <c r="Q5415" s="12"/>
      <c r="R5415" s="12"/>
      <c r="S5415" s="12"/>
      <c r="U5415" s="3"/>
      <c r="V5415" s="3"/>
    </row>
    <row r="5416" spans="1:22" x14ac:dyDescent="0.3">
      <c r="A5416" s="81"/>
      <c r="O5416" s="12"/>
      <c r="P5416" s="12"/>
      <c r="Q5416" s="12"/>
      <c r="R5416" s="12"/>
      <c r="S5416" s="12"/>
      <c r="U5416" s="3"/>
      <c r="V5416" s="3"/>
    </row>
    <row r="5417" spans="1:22" x14ac:dyDescent="0.3">
      <c r="A5417" s="81"/>
      <c r="O5417" s="12"/>
      <c r="P5417" s="12"/>
      <c r="Q5417" s="12"/>
      <c r="R5417" s="12"/>
      <c r="S5417" s="12"/>
      <c r="U5417" s="3"/>
      <c r="V5417" s="3"/>
    </row>
    <row r="5418" spans="1:22" x14ac:dyDescent="0.3">
      <c r="A5418" s="81"/>
      <c r="O5418" s="12"/>
      <c r="P5418" s="12"/>
      <c r="Q5418" s="12"/>
      <c r="R5418" s="12"/>
      <c r="S5418" s="12"/>
      <c r="U5418" s="3"/>
      <c r="V5418" s="3"/>
    </row>
    <row r="5419" spans="1:22" x14ac:dyDescent="0.3">
      <c r="A5419" s="81"/>
      <c r="O5419" s="12"/>
      <c r="P5419" s="12"/>
      <c r="Q5419" s="12"/>
      <c r="R5419" s="12"/>
      <c r="S5419" s="12"/>
      <c r="U5419" s="3"/>
      <c r="V5419" s="3"/>
    </row>
    <row r="5420" spans="1:22" x14ac:dyDescent="0.3">
      <c r="A5420" s="81"/>
      <c r="O5420" s="12"/>
      <c r="P5420" s="12"/>
      <c r="Q5420" s="12"/>
      <c r="R5420" s="12"/>
      <c r="S5420" s="12"/>
      <c r="U5420" s="3"/>
      <c r="V5420" s="3"/>
    </row>
    <row r="5421" spans="1:22" x14ac:dyDescent="0.3">
      <c r="A5421" s="81"/>
      <c r="O5421" s="12"/>
      <c r="P5421" s="12"/>
      <c r="Q5421" s="12"/>
      <c r="R5421" s="12"/>
      <c r="S5421" s="12"/>
      <c r="U5421" s="3"/>
      <c r="V5421" s="3"/>
    </row>
    <row r="5422" spans="1:22" x14ac:dyDescent="0.3">
      <c r="A5422" s="81"/>
      <c r="O5422" s="12"/>
      <c r="P5422" s="12"/>
      <c r="Q5422" s="12"/>
      <c r="R5422" s="12"/>
      <c r="S5422" s="12"/>
      <c r="U5422" s="3"/>
      <c r="V5422" s="3"/>
    </row>
    <row r="5423" spans="1:22" x14ac:dyDescent="0.3">
      <c r="A5423" s="81"/>
      <c r="O5423" s="12"/>
      <c r="P5423" s="12"/>
      <c r="Q5423" s="12"/>
      <c r="R5423" s="12"/>
      <c r="S5423" s="12"/>
      <c r="U5423" s="3"/>
      <c r="V5423" s="3"/>
    </row>
    <row r="5424" spans="1:22" x14ac:dyDescent="0.3">
      <c r="A5424" s="81"/>
      <c r="O5424" s="12"/>
      <c r="P5424" s="12"/>
      <c r="Q5424" s="12"/>
      <c r="R5424" s="12"/>
      <c r="S5424" s="12"/>
      <c r="U5424" s="3"/>
      <c r="V5424" s="3"/>
    </row>
    <row r="5425" spans="1:22" x14ac:dyDescent="0.3">
      <c r="A5425" s="81"/>
      <c r="O5425" s="12"/>
      <c r="P5425" s="12"/>
      <c r="Q5425" s="12"/>
      <c r="R5425" s="12"/>
      <c r="S5425" s="12"/>
      <c r="U5425" s="3"/>
      <c r="V5425" s="3"/>
    </row>
    <row r="5426" spans="1:22" x14ac:dyDescent="0.3">
      <c r="A5426" s="81"/>
      <c r="O5426" s="12"/>
      <c r="P5426" s="12"/>
      <c r="Q5426" s="12"/>
      <c r="R5426" s="12"/>
      <c r="S5426" s="12"/>
      <c r="U5426" s="3"/>
      <c r="V5426" s="3"/>
    </row>
    <row r="5427" spans="1:22" x14ac:dyDescent="0.3">
      <c r="A5427" s="81"/>
      <c r="O5427" s="12"/>
      <c r="P5427" s="12"/>
      <c r="Q5427" s="12"/>
      <c r="R5427" s="12"/>
      <c r="S5427" s="12"/>
      <c r="U5427" s="3"/>
      <c r="V5427" s="3"/>
    </row>
    <row r="5428" spans="1:22" x14ac:dyDescent="0.3">
      <c r="A5428" s="81"/>
      <c r="O5428" s="12"/>
      <c r="P5428" s="12"/>
      <c r="Q5428" s="12"/>
      <c r="R5428" s="12"/>
      <c r="S5428" s="12"/>
      <c r="U5428" s="3"/>
      <c r="V5428" s="3"/>
    </row>
    <row r="5429" spans="1:22" x14ac:dyDescent="0.3">
      <c r="A5429" s="81"/>
      <c r="O5429" s="12"/>
      <c r="P5429" s="12"/>
      <c r="Q5429" s="12"/>
      <c r="R5429" s="12"/>
      <c r="S5429" s="12"/>
      <c r="U5429" s="3"/>
      <c r="V5429" s="3"/>
    </row>
    <row r="5430" spans="1:22" x14ac:dyDescent="0.3">
      <c r="A5430" s="81"/>
      <c r="O5430" s="12"/>
      <c r="P5430" s="12"/>
      <c r="Q5430" s="12"/>
      <c r="R5430" s="12"/>
      <c r="S5430" s="12"/>
      <c r="U5430" s="3"/>
      <c r="V5430" s="3"/>
    </row>
    <row r="5431" spans="1:22" x14ac:dyDescent="0.3">
      <c r="A5431" s="81"/>
      <c r="O5431" s="12"/>
      <c r="P5431" s="12"/>
      <c r="Q5431" s="12"/>
      <c r="R5431" s="12"/>
      <c r="S5431" s="12"/>
      <c r="U5431" s="3"/>
      <c r="V5431" s="3"/>
    </row>
    <row r="5432" spans="1:22" x14ac:dyDescent="0.3">
      <c r="A5432" s="81"/>
      <c r="O5432" s="12"/>
      <c r="P5432" s="12"/>
      <c r="Q5432" s="12"/>
      <c r="R5432" s="12"/>
      <c r="S5432" s="12"/>
      <c r="U5432" s="3"/>
      <c r="V5432" s="3"/>
    </row>
    <row r="5433" spans="1:22" x14ac:dyDescent="0.3">
      <c r="A5433" s="81"/>
      <c r="O5433" s="12"/>
      <c r="P5433" s="12"/>
      <c r="Q5433" s="12"/>
      <c r="R5433" s="12"/>
      <c r="S5433" s="12"/>
      <c r="U5433" s="3"/>
      <c r="V5433" s="3"/>
    </row>
    <row r="5434" spans="1:22" x14ac:dyDescent="0.3">
      <c r="A5434" s="81"/>
      <c r="O5434" s="12"/>
      <c r="P5434" s="12"/>
      <c r="Q5434" s="12"/>
      <c r="R5434" s="12"/>
      <c r="S5434" s="12"/>
      <c r="U5434" s="3"/>
      <c r="V5434" s="3"/>
    </row>
    <row r="5435" spans="1:22" x14ac:dyDescent="0.3">
      <c r="A5435" s="81"/>
      <c r="O5435" s="12"/>
      <c r="P5435" s="12"/>
      <c r="Q5435" s="12"/>
      <c r="R5435" s="12"/>
      <c r="S5435" s="12"/>
      <c r="U5435" s="3"/>
      <c r="V5435" s="3"/>
    </row>
    <row r="5436" spans="1:22" x14ac:dyDescent="0.3">
      <c r="A5436" s="81"/>
      <c r="O5436" s="12"/>
      <c r="P5436" s="12"/>
      <c r="Q5436" s="12"/>
      <c r="R5436" s="12"/>
      <c r="S5436" s="12"/>
      <c r="U5436" s="3"/>
      <c r="V5436" s="3"/>
    </row>
    <row r="5437" spans="1:22" x14ac:dyDescent="0.3">
      <c r="A5437" s="81"/>
      <c r="O5437" s="12"/>
      <c r="P5437" s="12"/>
      <c r="Q5437" s="12"/>
      <c r="R5437" s="12"/>
      <c r="S5437" s="12"/>
      <c r="U5437" s="3"/>
      <c r="V5437" s="3"/>
    </row>
    <row r="5438" spans="1:22" x14ac:dyDescent="0.3">
      <c r="A5438" s="81"/>
      <c r="O5438" s="12"/>
      <c r="P5438" s="12"/>
      <c r="Q5438" s="12"/>
      <c r="R5438" s="12"/>
      <c r="S5438" s="12"/>
      <c r="U5438" s="3"/>
      <c r="V5438" s="3"/>
    </row>
    <row r="5439" spans="1:22" x14ac:dyDescent="0.3">
      <c r="A5439" s="81"/>
      <c r="O5439" s="12"/>
      <c r="P5439" s="12"/>
      <c r="Q5439" s="12"/>
      <c r="R5439" s="12"/>
      <c r="S5439" s="12"/>
      <c r="U5439" s="3"/>
      <c r="V5439" s="3"/>
    </row>
    <row r="5440" spans="1:22" x14ac:dyDescent="0.3">
      <c r="A5440" s="81"/>
      <c r="O5440" s="12"/>
      <c r="P5440" s="12"/>
      <c r="Q5440" s="12"/>
      <c r="R5440" s="12"/>
      <c r="S5440" s="12"/>
      <c r="U5440" s="3"/>
      <c r="V5440" s="3"/>
    </row>
    <row r="5441" spans="1:22" x14ac:dyDescent="0.3">
      <c r="A5441" s="81"/>
      <c r="O5441" s="12"/>
      <c r="P5441" s="12"/>
      <c r="Q5441" s="12"/>
      <c r="R5441" s="12"/>
      <c r="S5441" s="12"/>
      <c r="U5441" s="3"/>
      <c r="V5441" s="3"/>
    </row>
    <row r="5442" spans="1:22" x14ac:dyDescent="0.3">
      <c r="A5442" s="81"/>
      <c r="O5442" s="12"/>
      <c r="P5442" s="12"/>
      <c r="Q5442" s="12"/>
      <c r="R5442" s="12"/>
      <c r="S5442" s="12"/>
      <c r="U5442" s="3"/>
      <c r="V5442" s="3"/>
    </row>
    <row r="5443" spans="1:22" x14ac:dyDescent="0.3">
      <c r="A5443" s="81"/>
      <c r="O5443" s="12"/>
      <c r="P5443" s="12"/>
      <c r="Q5443" s="12"/>
      <c r="R5443" s="12"/>
      <c r="S5443" s="12"/>
      <c r="U5443" s="3"/>
      <c r="V5443" s="3"/>
    </row>
    <row r="5444" spans="1:22" x14ac:dyDescent="0.3">
      <c r="A5444" s="81"/>
      <c r="O5444" s="12"/>
      <c r="P5444" s="12"/>
      <c r="Q5444" s="12"/>
      <c r="R5444" s="12"/>
      <c r="S5444" s="12"/>
      <c r="U5444" s="3"/>
      <c r="V5444" s="3"/>
    </row>
    <row r="5445" spans="1:22" x14ac:dyDescent="0.3">
      <c r="A5445" s="81"/>
      <c r="O5445" s="12"/>
      <c r="P5445" s="12"/>
      <c r="Q5445" s="12"/>
      <c r="R5445" s="12"/>
      <c r="S5445" s="12"/>
      <c r="U5445" s="3"/>
      <c r="V5445" s="3"/>
    </row>
    <row r="5446" spans="1:22" x14ac:dyDescent="0.3">
      <c r="A5446" s="81"/>
      <c r="O5446" s="12"/>
      <c r="P5446" s="12"/>
      <c r="Q5446" s="12"/>
      <c r="R5446" s="12"/>
      <c r="S5446" s="12"/>
      <c r="U5446" s="3"/>
      <c r="V5446" s="3"/>
    </row>
    <row r="5447" spans="1:22" x14ac:dyDescent="0.3">
      <c r="A5447" s="81"/>
      <c r="O5447" s="12"/>
      <c r="P5447" s="12"/>
      <c r="Q5447" s="12"/>
      <c r="R5447" s="12"/>
      <c r="S5447" s="12"/>
      <c r="U5447" s="3"/>
      <c r="V5447" s="3"/>
    </row>
    <row r="5448" spans="1:22" x14ac:dyDescent="0.3">
      <c r="A5448" s="81"/>
      <c r="O5448" s="12"/>
      <c r="P5448" s="12"/>
      <c r="Q5448" s="12"/>
      <c r="R5448" s="12"/>
      <c r="S5448" s="12"/>
      <c r="U5448" s="3"/>
      <c r="V5448" s="3"/>
    </row>
    <row r="5449" spans="1:22" x14ac:dyDescent="0.3">
      <c r="A5449" s="81"/>
      <c r="O5449" s="12"/>
      <c r="P5449" s="12"/>
      <c r="Q5449" s="12"/>
      <c r="R5449" s="12"/>
      <c r="S5449" s="12"/>
      <c r="U5449" s="3"/>
      <c r="V5449" s="3"/>
    </row>
    <row r="5450" spans="1:22" x14ac:dyDescent="0.3">
      <c r="A5450" s="81"/>
      <c r="O5450" s="12"/>
      <c r="P5450" s="12"/>
      <c r="Q5450" s="12"/>
      <c r="R5450" s="12"/>
      <c r="S5450" s="12"/>
      <c r="U5450" s="3"/>
      <c r="V5450" s="3"/>
    </row>
    <row r="5451" spans="1:22" x14ac:dyDescent="0.3">
      <c r="A5451" s="81"/>
      <c r="O5451" s="12"/>
      <c r="P5451" s="12"/>
      <c r="Q5451" s="12"/>
      <c r="R5451" s="12"/>
      <c r="S5451" s="12"/>
      <c r="U5451" s="3"/>
      <c r="V5451" s="3"/>
    </row>
    <row r="5452" spans="1:22" x14ac:dyDescent="0.3">
      <c r="A5452" s="81"/>
      <c r="O5452" s="12"/>
      <c r="P5452" s="12"/>
      <c r="Q5452" s="12"/>
      <c r="R5452" s="12"/>
      <c r="S5452" s="12"/>
      <c r="U5452" s="3"/>
      <c r="V5452" s="3"/>
    </row>
    <row r="5453" spans="1:22" x14ac:dyDescent="0.3">
      <c r="A5453" s="81"/>
      <c r="O5453" s="12"/>
      <c r="P5453" s="12"/>
      <c r="Q5453" s="12"/>
      <c r="R5453" s="12"/>
      <c r="S5453" s="12"/>
      <c r="U5453" s="3"/>
      <c r="V5453" s="3"/>
    </row>
    <row r="5454" spans="1:22" x14ac:dyDescent="0.3">
      <c r="A5454" s="81"/>
      <c r="O5454" s="12"/>
      <c r="P5454" s="12"/>
      <c r="Q5454" s="12"/>
      <c r="R5454" s="12"/>
      <c r="S5454" s="12"/>
      <c r="U5454" s="3"/>
      <c r="V5454" s="3"/>
    </row>
    <row r="5455" spans="1:22" x14ac:dyDescent="0.3">
      <c r="A5455" s="81"/>
      <c r="O5455" s="12"/>
      <c r="P5455" s="12"/>
      <c r="Q5455" s="12"/>
      <c r="R5455" s="12"/>
      <c r="S5455" s="12"/>
      <c r="U5455" s="3"/>
      <c r="V5455" s="3"/>
    </row>
    <row r="5456" spans="1:22" x14ac:dyDescent="0.3">
      <c r="A5456" s="81"/>
      <c r="O5456" s="12"/>
      <c r="P5456" s="12"/>
      <c r="Q5456" s="12"/>
      <c r="R5456" s="12"/>
      <c r="S5456" s="12"/>
      <c r="U5456" s="3"/>
      <c r="V5456" s="3"/>
    </row>
    <row r="5457" spans="1:22" x14ac:dyDescent="0.3">
      <c r="A5457" s="81"/>
      <c r="O5457" s="12"/>
      <c r="P5457" s="12"/>
      <c r="Q5457" s="12"/>
      <c r="R5457" s="12"/>
      <c r="S5457" s="12"/>
      <c r="U5457" s="3"/>
      <c r="V5457" s="3"/>
    </row>
    <row r="5458" spans="1:22" x14ac:dyDescent="0.3">
      <c r="A5458" s="81"/>
      <c r="O5458" s="12"/>
      <c r="P5458" s="12"/>
      <c r="Q5458" s="12"/>
      <c r="R5458" s="12"/>
      <c r="S5458" s="12"/>
      <c r="U5458" s="3"/>
      <c r="V5458" s="3"/>
    </row>
    <row r="5459" spans="1:22" x14ac:dyDescent="0.3">
      <c r="A5459" s="81"/>
      <c r="O5459" s="12"/>
      <c r="P5459" s="12"/>
      <c r="Q5459" s="12"/>
      <c r="R5459" s="12"/>
      <c r="S5459" s="12"/>
      <c r="U5459" s="3"/>
      <c r="V5459" s="3"/>
    </row>
    <row r="5460" spans="1:22" x14ac:dyDescent="0.3">
      <c r="A5460" s="81"/>
      <c r="O5460" s="12"/>
      <c r="P5460" s="12"/>
      <c r="Q5460" s="12"/>
      <c r="R5460" s="12"/>
      <c r="S5460" s="12"/>
      <c r="U5460" s="3"/>
      <c r="V5460" s="3"/>
    </row>
    <row r="5461" spans="1:22" x14ac:dyDescent="0.3">
      <c r="A5461" s="81"/>
      <c r="O5461" s="12"/>
      <c r="P5461" s="12"/>
      <c r="Q5461" s="12"/>
      <c r="R5461" s="12"/>
      <c r="S5461" s="12"/>
      <c r="U5461" s="3"/>
      <c r="V5461" s="3"/>
    </row>
    <row r="5462" spans="1:22" x14ac:dyDescent="0.3">
      <c r="A5462" s="81"/>
      <c r="O5462" s="12"/>
      <c r="P5462" s="12"/>
      <c r="Q5462" s="12"/>
      <c r="R5462" s="12"/>
      <c r="S5462" s="12"/>
      <c r="U5462" s="3"/>
      <c r="V5462" s="3"/>
    </row>
    <row r="5463" spans="1:22" x14ac:dyDescent="0.3">
      <c r="A5463" s="81"/>
      <c r="O5463" s="12"/>
      <c r="P5463" s="12"/>
      <c r="Q5463" s="12"/>
      <c r="R5463" s="12"/>
      <c r="S5463" s="12"/>
      <c r="U5463" s="3"/>
      <c r="V5463" s="3"/>
    </row>
    <row r="5464" spans="1:22" x14ac:dyDescent="0.3">
      <c r="A5464" s="81"/>
      <c r="O5464" s="12"/>
      <c r="P5464" s="12"/>
      <c r="Q5464" s="12"/>
      <c r="R5464" s="12"/>
      <c r="S5464" s="12"/>
      <c r="U5464" s="3"/>
      <c r="V5464" s="3"/>
    </row>
    <row r="5465" spans="1:22" x14ac:dyDescent="0.3">
      <c r="A5465" s="81"/>
      <c r="O5465" s="12"/>
      <c r="P5465" s="12"/>
      <c r="Q5465" s="12"/>
      <c r="R5465" s="12"/>
      <c r="S5465" s="12"/>
      <c r="U5465" s="3"/>
      <c r="V5465" s="3"/>
    </row>
    <row r="5466" spans="1:22" x14ac:dyDescent="0.3">
      <c r="A5466" s="81"/>
      <c r="O5466" s="12"/>
      <c r="P5466" s="12"/>
      <c r="Q5466" s="12"/>
      <c r="R5466" s="12"/>
      <c r="S5466" s="12"/>
      <c r="U5466" s="3"/>
      <c r="V5466" s="3"/>
    </row>
    <row r="5467" spans="1:22" x14ac:dyDescent="0.3">
      <c r="A5467" s="81"/>
      <c r="O5467" s="12"/>
      <c r="P5467" s="12"/>
      <c r="Q5467" s="12"/>
      <c r="R5467" s="12"/>
      <c r="S5467" s="12"/>
      <c r="U5467" s="3"/>
      <c r="V5467" s="3"/>
    </row>
    <row r="5468" spans="1:22" x14ac:dyDescent="0.3">
      <c r="A5468" s="81"/>
      <c r="O5468" s="12"/>
      <c r="P5468" s="12"/>
      <c r="Q5468" s="12"/>
      <c r="R5468" s="12"/>
      <c r="S5468" s="12"/>
      <c r="U5468" s="3"/>
      <c r="V5468" s="3"/>
    </row>
    <row r="5469" spans="1:22" x14ac:dyDescent="0.3">
      <c r="A5469" s="81"/>
      <c r="O5469" s="12"/>
      <c r="P5469" s="12"/>
      <c r="Q5469" s="12"/>
      <c r="R5469" s="12"/>
      <c r="S5469" s="12"/>
      <c r="U5469" s="3"/>
      <c r="V5469" s="3"/>
    </row>
    <row r="5470" spans="1:22" x14ac:dyDescent="0.3">
      <c r="A5470" s="81"/>
      <c r="O5470" s="12"/>
      <c r="P5470" s="12"/>
      <c r="Q5470" s="12"/>
      <c r="R5470" s="12"/>
      <c r="S5470" s="12"/>
      <c r="U5470" s="3"/>
      <c r="V5470" s="3"/>
    </row>
    <row r="5471" spans="1:22" x14ac:dyDescent="0.3">
      <c r="A5471" s="81"/>
      <c r="O5471" s="12"/>
      <c r="P5471" s="12"/>
      <c r="Q5471" s="12"/>
      <c r="R5471" s="12"/>
      <c r="S5471" s="12"/>
      <c r="U5471" s="3"/>
      <c r="V5471" s="3"/>
    </row>
    <row r="5472" spans="1:22" x14ac:dyDescent="0.3">
      <c r="A5472" s="81"/>
      <c r="O5472" s="12"/>
      <c r="P5472" s="12"/>
      <c r="Q5472" s="12"/>
      <c r="R5472" s="12"/>
      <c r="S5472" s="12"/>
      <c r="U5472" s="3"/>
      <c r="V5472" s="3"/>
    </row>
    <row r="5473" spans="1:22" x14ac:dyDescent="0.3">
      <c r="A5473" s="81"/>
      <c r="O5473" s="12"/>
      <c r="P5473" s="12"/>
      <c r="Q5473" s="12"/>
      <c r="R5473" s="12"/>
      <c r="S5473" s="12"/>
      <c r="U5473" s="3"/>
      <c r="V5473" s="3"/>
    </row>
    <row r="5474" spans="1:22" x14ac:dyDescent="0.3">
      <c r="A5474" s="81"/>
      <c r="O5474" s="12"/>
      <c r="P5474" s="12"/>
      <c r="Q5474" s="12"/>
      <c r="R5474" s="12"/>
      <c r="S5474" s="12"/>
      <c r="U5474" s="3"/>
      <c r="V5474" s="3"/>
    </row>
    <row r="5475" spans="1:22" x14ac:dyDescent="0.3">
      <c r="A5475" s="81"/>
      <c r="O5475" s="12"/>
      <c r="P5475" s="12"/>
      <c r="Q5475" s="12"/>
      <c r="R5475" s="12"/>
      <c r="S5475" s="12"/>
      <c r="U5475" s="3"/>
      <c r="V5475" s="3"/>
    </row>
    <row r="5476" spans="1:22" x14ac:dyDescent="0.3">
      <c r="A5476" s="81"/>
      <c r="O5476" s="12"/>
      <c r="P5476" s="12"/>
      <c r="Q5476" s="12"/>
      <c r="R5476" s="12"/>
      <c r="S5476" s="12"/>
      <c r="U5476" s="3"/>
      <c r="V5476" s="3"/>
    </row>
    <row r="5477" spans="1:22" x14ac:dyDescent="0.3">
      <c r="A5477" s="81"/>
      <c r="O5477" s="12"/>
      <c r="P5477" s="12"/>
      <c r="Q5477" s="12"/>
      <c r="R5477" s="12"/>
      <c r="S5477" s="12"/>
      <c r="U5477" s="3"/>
      <c r="V5477" s="3"/>
    </row>
    <row r="5478" spans="1:22" x14ac:dyDescent="0.3">
      <c r="A5478" s="81"/>
      <c r="O5478" s="12"/>
      <c r="P5478" s="12"/>
      <c r="Q5478" s="12"/>
      <c r="R5478" s="12"/>
      <c r="S5478" s="12"/>
      <c r="U5478" s="3"/>
      <c r="V5478" s="3"/>
    </row>
    <row r="5479" spans="1:22" x14ac:dyDescent="0.3">
      <c r="A5479" s="81"/>
      <c r="O5479" s="12"/>
      <c r="P5479" s="12"/>
      <c r="Q5479" s="12"/>
      <c r="R5479" s="12"/>
      <c r="S5479" s="12"/>
      <c r="U5479" s="3"/>
      <c r="V5479" s="3"/>
    </row>
    <row r="5480" spans="1:22" x14ac:dyDescent="0.3">
      <c r="A5480" s="81"/>
      <c r="O5480" s="12"/>
      <c r="P5480" s="12"/>
      <c r="Q5480" s="12"/>
      <c r="R5480" s="12"/>
      <c r="S5480" s="12"/>
      <c r="U5480" s="3"/>
      <c r="V5480" s="3"/>
    </row>
    <row r="5481" spans="1:22" x14ac:dyDescent="0.3">
      <c r="A5481" s="81"/>
      <c r="O5481" s="12"/>
      <c r="P5481" s="12"/>
      <c r="Q5481" s="12"/>
      <c r="R5481" s="12"/>
      <c r="S5481" s="12"/>
      <c r="U5481" s="3"/>
      <c r="V5481" s="3"/>
    </row>
    <row r="5482" spans="1:22" x14ac:dyDescent="0.3">
      <c r="A5482" s="81"/>
      <c r="O5482" s="12"/>
      <c r="P5482" s="12"/>
      <c r="Q5482" s="12"/>
      <c r="R5482" s="12"/>
      <c r="S5482" s="12"/>
      <c r="U5482" s="3"/>
      <c r="V5482" s="3"/>
    </row>
    <row r="5483" spans="1:22" x14ac:dyDescent="0.3">
      <c r="A5483" s="81"/>
      <c r="O5483" s="12"/>
      <c r="P5483" s="12"/>
      <c r="Q5483" s="12"/>
      <c r="R5483" s="12"/>
      <c r="S5483" s="12"/>
      <c r="U5483" s="3"/>
      <c r="V5483" s="3"/>
    </row>
    <row r="5484" spans="1:22" x14ac:dyDescent="0.3">
      <c r="A5484" s="81"/>
      <c r="O5484" s="12"/>
      <c r="P5484" s="12"/>
      <c r="Q5484" s="12"/>
      <c r="R5484" s="12"/>
      <c r="S5484" s="12"/>
      <c r="U5484" s="3"/>
      <c r="V5484" s="3"/>
    </row>
    <row r="5485" spans="1:22" x14ac:dyDescent="0.3">
      <c r="A5485" s="81"/>
      <c r="O5485" s="12"/>
      <c r="P5485" s="12"/>
      <c r="Q5485" s="12"/>
      <c r="R5485" s="12"/>
      <c r="S5485" s="12"/>
      <c r="U5485" s="3"/>
      <c r="V5485" s="3"/>
    </row>
    <row r="5486" spans="1:22" x14ac:dyDescent="0.3">
      <c r="A5486" s="81"/>
      <c r="O5486" s="12"/>
      <c r="P5486" s="12"/>
      <c r="Q5486" s="12"/>
      <c r="R5486" s="12"/>
      <c r="S5486" s="12"/>
      <c r="U5486" s="3"/>
      <c r="V5486" s="3"/>
    </row>
    <row r="5487" spans="1:22" x14ac:dyDescent="0.3">
      <c r="A5487" s="81"/>
      <c r="O5487" s="12"/>
      <c r="P5487" s="12"/>
      <c r="Q5487" s="12"/>
      <c r="R5487" s="12"/>
      <c r="S5487" s="12"/>
      <c r="U5487" s="3"/>
      <c r="V5487" s="3"/>
    </row>
    <row r="5488" spans="1:22" x14ac:dyDescent="0.3">
      <c r="A5488" s="81"/>
      <c r="O5488" s="12"/>
      <c r="P5488" s="12"/>
      <c r="Q5488" s="12"/>
      <c r="R5488" s="12"/>
      <c r="S5488" s="12"/>
      <c r="U5488" s="3"/>
      <c r="V5488" s="3"/>
    </row>
    <row r="5489" spans="1:22" x14ac:dyDescent="0.3">
      <c r="A5489" s="81"/>
      <c r="O5489" s="12"/>
      <c r="P5489" s="12"/>
      <c r="Q5489" s="12"/>
      <c r="R5489" s="12"/>
      <c r="S5489" s="12"/>
      <c r="U5489" s="3"/>
      <c r="V5489" s="3"/>
    </row>
    <row r="5490" spans="1:22" x14ac:dyDescent="0.3">
      <c r="A5490" s="81"/>
      <c r="O5490" s="12"/>
      <c r="P5490" s="12"/>
      <c r="Q5490" s="12"/>
      <c r="R5490" s="12"/>
      <c r="S5490" s="12"/>
      <c r="U5490" s="3"/>
      <c r="V5490" s="3"/>
    </row>
    <row r="5491" spans="1:22" x14ac:dyDescent="0.3">
      <c r="A5491" s="81"/>
      <c r="O5491" s="12"/>
      <c r="P5491" s="12"/>
      <c r="Q5491" s="12"/>
      <c r="R5491" s="12"/>
      <c r="S5491" s="12"/>
      <c r="U5491" s="3"/>
      <c r="V5491" s="3"/>
    </row>
    <row r="5492" spans="1:22" x14ac:dyDescent="0.3">
      <c r="A5492" s="81"/>
      <c r="O5492" s="12"/>
      <c r="P5492" s="12"/>
      <c r="Q5492" s="12"/>
      <c r="R5492" s="12"/>
      <c r="S5492" s="12"/>
      <c r="U5492" s="3"/>
      <c r="V5492" s="3"/>
    </row>
    <row r="5493" spans="1:22" x14ac:dyDescent="0.3">
      <c r="A5493" s="81"/>
      <c r="O5493" s="12"/>
      <c r="P5493" s="12"/>
      <c r="Q5493" s="12"/>
      <c r="R5493" s="12"/>
      <c r="S5493" s="12"/>
      <c r="U5493" s="3"/>
      <c r="V5493" s="3"/>
    </row>
    <row r="5494" spans="1:22" x14ac:dyDescent="0.3">
      <c r="A5494" s="81"/>
      <c r="O5494" s="12"/>
      <c r="P5494" s="12"/>
      <c r="Q5494" s="12"/>
      <c r="R5494" s="12"/>
      <c r="S5494" s="12"/>
      <c r="U5494" s="3"/>
      <c r="V5494" s="3"/>
    </row>
    <row r="5495" spans="1:22" x14ac:dyDescent="0.3">
      <c r="A5495" s="81"/>
      <c r="O5495" s="12"/>
      <c r="P5495" s="12"/>
      <c r="Q5495" s="12"/>
      <c r="R5495" s="12"/>
      <c r="S5495" s="12"/>
      <c r="U5495" s="3"/>
      <c r="V5495" s="3"/>
    </row>
    <row r="5496" spans="1:22" x14ac:dyDescent="0.3">
      <c r="A5496" s="81"/>
      <c r="O5496" s="12"/>
      <c r="P5496" s="12"/>
      <c r="Q5496" s="12"/>
      <c r="R5496" s="12"/>
      <c r="S5496" s="12"/>
      <c r="U5496" s="3"/>
      <c r="V5496" s="3"/>
    </row>
    <row r="5497" spans="1:22" x14ac:dyDescent="0.3">
      <c r="A5497" s="81"/>
      <c r="O5497" s="12"/>
      <c r="P5497" s="12"/>
      <c r="Q5497" s="12"/>
      <c r="R5497" s="12"/>
      <c r="S5497" s="12"/>
      <c r="U5497" s="3"/>
      <c r="V5497" s="3"/>
    </row>
    <row r="5498" spans="1:22" x14ac:dyDescent="0.3">
      <c r="A5498" s="81"/>
      <c r="O5498" s="12"/>
      <c r="P5498" s="12"/>
      <c r="Q5498" s="12"/>
      <c r="R5498" s="12"/>
      <c r="S5498" s="12"/>
      <c r="U5498" s="3"/>
      <c r="V5498" s="3"/>
    </row>
    <row r="5499" spans="1:22" x14ac:dyDescent="0.3">
      <c r="A5499" s="81"/>
      <c r="O5499" s="12"/>
      <c r="P5499" s="12"/>
      <c r="Q5499" s="12"/>
      <c r="R5499" s="12"/>
      <c r="S5499" s="12"/>
      <c r="U5499" s="3"/>
      <c r="V5499" s="3"/>
    </row>
    <row r="5500" spans="1:22" x14ac:dyDescent="0.3">
      <c r="A5500" s="81"/>
      <c r="O5500" s="12"/>
      <c r="P5500" s="12"/>
      <c r="Q5500" s="12"/>
      <c r="R5500" s="12"/>
      <c r="S5500" s="12"/>
      <c r="U5500" s="3"/>
      <c r="V5500" s="3"/>
    </row>
    <row r="5501" spans="1:22" x14ac:dyDescent="0.3">
      <c r="A5501" s="81"/>
      <c r="O5501" s="12"/>
      <c r="P5501" s="12"/>
      <c r="Q5501" s="12"/>
      <c r="R5501" s="12"/>
      <c r="S5501" s="12"/>
      <c r="U5501" s="3"/>
      <c r="V5501" s="3"/>
    </row>
    <row r="5502" spans="1:22" x14ac:dyDescent="0.3">
      <c r="A5502" s="81"/>
      <c r="O5502" s="12"/>
      <c r="P5502" s="12"/>
      <c r="Q5502" s="12"/>
      <c r="R5502" s="12"/>
      <c r="S5502" s="12"/>
      <c r="U5502" s="3"/>
      <c r="V5502" s="3"/>
    </row>
    <row r="5503" spans="1:22" x14ac:dyDescent="0.3">
      <c r="A5503" s="81"/>
      <c r="O5503" s="12"/>
      <c r="P5503" s="12"/>
      <c r="Q5503" s="12"/>
      <c r="R5503" s="12"/>
      <c r="S5503" s="12"/>
      <c r="U5503" s="3"/>
      <c r="V5503" s="3"/>
    </row>
    <row r="5504" spans="1:22" x14ac:dyDescent="0.3">
      <c r="A5504" s="81"/>
      <c r="O5504" s="12"/>
      <c r="P5504" s="12"/>
      <c r="Q5504" s="12"/>
      <c r="R5504" s="12"/>
      <c r="S5504" s="12"/>
      <c r="U5504" s="3"/>
      <c r="V5504" s="3"/>
    </row>
    <row r="5505" spans="1:22" x14ac:dyDescent="0.3">
      <c r="A5505" s="81"/>
      <c r="O5505" s="12"/>
      <c r="P5505" s="12"/>
      <c r="Q5505" s="12"/>
      <c r="R5505" s="12"/>
      <c r="S5505" s="12"/>
      <c r="U5505" s="3"/>
      <c r="V5505" s="3"/>
    </row>
    <row r="5506" spans="1:22" x14ac:dyDescent="0.3">
      <c r="A5506" s="81"/>
      <c r="O5506" s="12"/>
      <c r="P5506" s="12"/>
      <c r="Q5506" s="12"/>
      <c r="R5506" s="12"/>
      <c r="S5506" s="12"/>
      <c r="U5506" s="3"/>
      <c r="V5506" s="3"/>
    </row>
    <row r="5507" spans="1:22" x14ac:dyDescent="0.3">
      <c r="A5507" s="81"/>
      <c r="O5507" s="12"/>
      <c r="P5507" s="12"/>
      <c r="Q5507" s="12"/>
      <c r="R5507" s="12"/>
      <c r="S5507" s="12"/>
      <c r="U5507" s="3"/>
      <c r="V5507" s="3"/>
    </row>
    <row r="5508" spans="1:22" x14ac:dyDescent="0.3">
      <c r="A5508" s="81"/>
      <c r="O5508" s="12"/>
      <c r="P5508" s="12"/>
      <c r="Q5508" s="12"/>
      <c r="R5508" s="12"/>
      <c r="S5508" s="12"/>
      <c r="U5508" s="3"/>
      <c r="V5508" s="3"/>
    </row>
    <row r="5509" spans="1:22" x14ac:dyDescent="0.3">
      <c r="A5509" s="81"/>
      <c r="O5509" s="12"/>
      <c r="P5509" s="12"/>
      <c r="Q5509" s="12"/>
      <c r="R5509" s="12"/>
      <c r="S5509" s="12"/>
      <c r="U5509" s="3"/>
      <c r="V5509" s="3"/>
    </row>
    <row r="5510" spans="1:22" x14ac:dyDescent="0.3">
      <c r="A5510" s="81"/>
      <c r="O5510" s="12"/>
      <c r="P5510" s="12"/>
      <c r="Q5510" s="12"/>
      <c r="R5510" s="12"/>
      <c r="S5510" s="12"/>
      <c r="U5510" s="3"/>
      <c r="V5510" s="3"/>
    </row>
    <row r="5511" spans="1:22" x14ac:dyDescent="0.3">
      <c r="A5511" s="81"/>
      <c r="O5511" s="12"/>
      <c r="P5511" s="12"/>
      <c r="Q5511" s="12"/>
      <c r="R5511" s="12"/>
      <c r="S5511" s="12"/>
      <c r="U5511" s="3"/>
      <c r="V5511" s="3"/>
    </row>
    <row r="5512" spans="1:22" x14ac:dyDescent="0.3">
      <c r="A5512" s="81"/>
      <c r="O5512" s="12"/>
      <c r="P5512" s="12"/>
      <c r="Q5512" s="12"/>
      <c r="R5512" s="12"/>
      <c r="S5512" s="12"/>
      <c r="U5512" s="3"/>
      <c r="V5512" s="3"/>
    </row>
    <row r="5513" spans="1:22" x14ac:dyDescent="0.3">
      <c r="A5513" s="81"/>
      <c r="O5513" s="12"/>
      <c r="P5513" s="12"/>
      <c r="Q5513" s="12"/>
      <c r="R5513" s="12"/>
      <c r="S5513" s="12"/>
      <c r="U5513" s="3"/>
      <c r="V5513" s="3"/>
    </row>
    <row r="5514" spans="1:22" x14ac:dyDescent="0.3">
      <c r="A5514" s="81"/>
      <c r="O5514" s="12"/>
      <c r="P5514" s="12"/>
      <c r="Q5514" s="12"/>
      <c r="R5514" s="12"/>
      <c r="S5514" s="12"/>
      <c r="U5514" s="3"/>
      <c r="V5514" s="3"/>
    </row>
    <row r="5515" spans="1:22" x14ac:dyDescent="0.3">
      <c r="A5515" s="81"/>
      <c r="O5515" s="12"/>
      <c r="P5515" s="12"/>
      <c r="Q5515" s="12"/>
      <c r="R5515" s="12"/>
      <c r="S5515" s="12"/>
      <c r="U5515" s="3"/>
      <c r="V5515" s="3"/>
    </row>
    <row r="5516" spans="1:22" x14ac:dyDescent="0.3">
      <c r="A5516" s="81"/>
      <c r="O5516" s="12"/>
      <c r="P5516" s="12"/>
      <c r="Q5516" s="12"/>
      <c r="R5516" s="12"/>
      <c r="S5516" s="12"/>
      <c r="U5516" s="3"/>
      <c r="V5516" s="3"/>
    </row>
    <row r="5517" spans="1:22" x14ac:dyDescent="0.3">
      <c r="A5517" s="81"/>
      <c r="O5517" s="12"/>
      <c r="P5517" s="12"/>
      <c r="Q5517" s="12"/>
      <c r="R5517" s="12"/>
      <c r="S5517" s="12"/>
      <c r="U5517" s="3"/>
      <c r="V5517" s="3"/>
    </row>
    <row r="5518" spans="1:22" x14ac:dyDescent="0.3">
      <c r="A5518" s="81"/>
      <c r="O5518" s="12"/>
      <c r="P5518" s="12"/>
      <c r="Q5518" s="12"/>
      <c r="R5518" s="12"/>
      <c r="S5518" s="12"/>
      <c r="U5518" s="3"/>
      <c r="V5518" s="3"/>
    </row>
    <row r="5519" spans="1:22" x14ac:dyDescent="0.3">
      <c r="A5519" s="81"/>
      <c r="O5519" s="12"/>
      <c r="P5519" s="12"/>
      <c r="Q5519" s="12"/>
      <c r="R5519" s="12"/>
      <c r="S5519" s="12"/>
      <c r="U5519" s="3"/>
      <c r="V5519" s="3"/>
    </row>
    <row r="5520" spans="1:22" x14ac:dyDescent="0.3">
      <c r="A5520" s="81"/>
      <c r="O5520" s="12"/>
      <c r="P5520" s="12"/>
      <c r="Q5520" s="12"/>
      <c r="R5520" s="12"/>
      <c r="S5520" s="12"/>
      <c r="U5520" s="3"/>
      <c r="V5520" s="3"/>
    </row>
    <row r="5521" spans="1:22" x14ac:dyDescent="0.3">
      <c r="A5521" s="81"/>
      <c r="O5521" s="12"/>
      <c r="P5521" s="12"/>
      <c r="Q5521" s="12"/>
      <c r="R5521" s="12"/>
      <c r="S5521" s="12"/>
      <c r="U5521" s="3"/>
      <c r="V5521" s="3"/>
    </row>
    <row r="5522" spans="1:22" x14ac:dyDescent="0.3">
      <c r="A5522" s="81"/>
      <c r="O5522" s="12"/>
      <c r="P5522" s="12"/>
      <c r="Q5522" s="12"/>
      <c r="R5522" s="12"/>
      <c r="S5522" s="12"/>
      <c r="U5522" s="3"/>
      <c r="V5522" s="3"/>
    </row>
    <row r="5523" spans="1:22" x14ac:dyDescent="0.3">
      <c r="A5523" s="81"/>
      <c r="O5523" s="12"/>
      <c r="P5523" s="12"/>
      <c r="Q5523" s="12"/>
      <c r="R5523" s="12"/>
      <c r="S5523" s="12"/>
      <c r="U5523" s="3"/>
      <c r="V5523" s="3"/>
    </row>
    <row r="5524" spans="1:22" x14ac:dyDescent="0.3">
      <c r="A5524" s="81"/>
      <c r="O5524" s="12"/>
      <c r="P5524" s="12"/>
      <c r="Q5524" s="12"/>
      <c r="R5524" s="12"/>
      <c r="S5524" s="12"/>
      <c r="U5524" s="3"/>
      <c r="V5524" s="3"/>
    </row>
    <row r="5525" spans="1:22" x14ac:dyDescent="0.3">
      <c r="A5525" s="81"/>
      <c r="O5525" s="12"/>
      <c r="P5525" s="12"/>
      <c r="Q5525" s="12"/>
      <c r="R5525" s="12"/>
      <c r="S5525" s="12"/>
      <c r="U5525" s="3"/>
      <c r="V5525" s="3"/>
    </row>
    <row r="5526" spans="1:22" x14ac:dyDescent="0.3">
      <c r="A5526" s="81"/>
      <c r="O5526" s="12"/>
      <c r="P5526" s="12"/>
      <c r="Q5526" s="12"/>
      <c r="R5526" s="12"/>
      <c r="S5526" s="12"/>
      <c r="U5526" s="3"/>
      <c r="V5526" s="3"/>
    </row>
    <row r="5527" spans="1:22" x14ac:dyDescent="0.3">
      <c r="A5527" s="81"/>
      <c r="O5527" s="12"/>
      <c r="P5527" s="12"/>
      <c r="Q5527" s="12"/>
      <c r="R5527" s="12"/>
      <c r="S5527" s="12"/>
      <c r="U5527" s="3"/>
      <c r="V5527" s="3"/>
    </row>
    <row r="5528" spans="1:22" x14ac:dyDescent="0.3">
      <c r="A5528" s="81"/>
      <c r="O5528" s="12"/>
      <c r="P5528" s="12"/>
      <c r="Q5528" s="12"/>
      <c r="R5528" s="12"/>
      <c r="S5528" s="12"/>
      <c r="U5528" s="3"/>
      <c r="V5528" s="3"/>
    </row>
    <row r="5529" spans="1:22" x14ac:dyDescent="0.3">
      <c r="A5529" s="81"/>
      <c r="O5529" s="12"/>
      <c r="P5529" s="12"/>
      <c r="Q5529" s="12"/>
      <c r="R5529" s="12"/>
      <c r="S5529" s="12"/>
      <c r="U5529" s="3"/>
      <c r="V5529" s="3"/>
    </row>
    <row r="5530" spans="1:22" x14ac:dyDescent="0.3">
      <c r="A5530" s="81"/>
      <c r="O5530" s="12"/>
      <c r="P5530" s="12"/>
      <c r="Q5530" s="12"/>
      <c r="R5530" s="12"/>
      <c r="S5530" s="12"/>
      <c r="U5530" s="3"/>
      <c r="V5530" s="3"/>
    </row>
    <row r="5531" spans="1:22" x14ac:dyDescent="0.3">
      <c r="A5531" s="81"/>
      <c r="O5531" s="12"/>
      <c r="P5531" s="12"/>
      <c r="Q5531" s="12"/>
      <c r="R5531" s="12"/>
      <c r="S5531" s="12"/>
      <c r="U5531" s="3"/>
      <c r="V5531" s="3"/>
    </row>
    <row r="5532" spans="1:22" x14ac:dyDescent="0.3">
      <c r="A5532" s="81"/>
      <c r="O5532" s="12"/>
      <c r="P5532" s="12"/>
      <c r="Q5532" s="12"/>
      <c r="R5532" s="12"/>
      <c r="S5532" s="12"/>
      <c r="U5532" s="3"/>
      <c r="V5532" s="3"/>
    </row>
    <row r="5533" spans="1:22" x14ac:dyDescent="0.3">
      <c r="A5533" s="81"/>
      <c r="O5533" s="12"/>
      <c r="P5533" s="12"/>
      <c r="Q5533" s="12"/>
      <c r="R5533" s="12"/>
      <c r="S5533" s="12"/>
      <c r="U5533" s="3"/>
      <c r="V5533" s="3"/>
    </row>
    <row r="5534" spans="1:22" x14ac:dyDescent="0.3">
      <c r="A5534" s="81"/>
      <c r="O5534" s="12"/>
      <c r="P5534" s="12"/>
      <c r="Q5534" s="12"/>
      <c r="R5534" s="12"/>
      <c r="S5534" s="12"/>
      <c r="U5534" s="3"/>
      <c r="V5534" s="3"/>
    </row>
    <row r="5535" spans="1:22" x14ac:dyDescent="0.3">
      <c r="A5535" s="81"/>
      <c r="O5535" s="12"/>
      <c r="P5535" s="12"/>
      <c r="Q5535" s="12"/>
      <c r="R5535" s="12"/>
      <c r="S5535" s="12"/>
      <c r="U5535" s="3"/>
      <c r="V5535" s="3"/>
    </row>
    <row r="5536" spans="1:22" x14ac:dyDescent="0.3">
      <c r="A5536" s="81"/>
      <c r="O5536" s="12"/>
      <c r="P5536" s="12"/>
      <c r="Q5536" s="12"/>
      <c r="R5536" s="12"/>
      <c r="S5536" s="12"/>
      <c r="U5536" s="3"/>
      <c r="V5536" s="3"/>
    </row>
    <row r="5537" spans="1:22" x14ac:dyDescent="0.3">
      <c r="A5537" s="81"/>
      <c r="O5537" s="12"/>
      <c r="P5537" s="12"/>
      <c r="Q5537" s="12"/>
      <c r="R5537" s="12"/>
      <c r="S5537" s="12"/>
      <c r="U5537" s="3"/>
      <c r="V5537" s="3"/>
    </row>
    <row r="5538" spans="1:22" x14ac:dyDescent="0.3">
      <c r="A5538" s="81"/>
      <c r="O5538" s="12"/>
      <c r="P5538" s="12"/>
      <c r="Q5538" s="12"/>
      <c r="R5538" s="12"/>
      <c r="S5538" s="12"/>
      <c r="U5538" s="3"/>
      <c r="V5538" s="3"/>
    </row>
    <row r="5539" spans="1:22" x14ac:dyDescent="0.3">
      <c r="A5539" s="81"/>
      <c r="O5539" s="12"/>
      <c r="P5539" s="12"/>
      <c r="Q5539" s="12"/>
      <c r="R5539" s="12"/>
      <c r="S5539" s="12"/>
      <c r="U5539" s="3"/>
      <c r="V5539" s="3"/>
    </row>
    <row r="5540" spans="1:22" x14ac:dyDescent="0.3">
      <c r="A5540" s="81"/>
      <c r="O5540" s="12"/>
      <c r="P5540" s="12"/>
      <c r="Q5540" s="12"/>
      <c r="R5540" s="12"/>
      <c r="S5540" s="12"/>
      <c r="U5540" s="3"/>
      <c r="V5540" s="3"/>
    </row>
    <row r="5541" spans="1:22" x14ac:dyDescent="0.3">
      <c r="A5541" s="81"/>
      <c r="O5541" s="12"/>
      <c r="P5541" s="12"/>
      <c r="Q5541" s="12"/>
      <c r="R5541" s="12"/>
      <c r="S5541" s="12"/>
      <c r="U5541" s="3"/>
      <c r="V5541" s="3"/>
    </row>
    <row r="5542" spans="1:22" x14ac:dyDescent="0.3">
      <c r="A5542" s="81"/>
      <c r="O5542" s="12"/>
      <c r="P5542" s="12"/>
      <c r="Q5542" s="12"/>
      <c r="R5542" s="12"/>
      <c r="S5542" s="12"/>
      <c r="U5542" s="3"/>
      <c r="V5542" s="3"/>
    </row>
    <row r="5543" spans="1:22" x14ac:dyDescent="0.3">
      <c r="A5543" s="81"/>
      <c r="O5543" s="12"/>
      <c r="P5543" s="12"/>
      <c r="Q5543" s="12"/>
      <c r="R5543" s="12"/>
      <c r="S5543" s="12"/>
      <c r="U5543" s="3"/>
      <c r="V5543" s="3"/>
    </row>
    <row r="5544" spans="1:22" x14ac:dyDescent="0.3">
      <c r="A5544" s="81"/>
      <c r="O5544" s="12"/>
      <c r="P5544" s="12"/>
      <c r="Q5544" s="12"/>
      <c r="R5544" s="12"/>
      <c r="S5544" s="12"/>
      <c r="U5544" s="3"/>
      <c r="V5544" s="3"/>
    </row>
    <row r="5545" spans="1:22" x14ac:dyDescent="0.3">
      <c r="A5545" s="81"/>
      <c r="O5545" s="12"/>
      <c r="P5545" s="12"/>
      <c r="Q5545" s="12"/>
      <c r="R5545" s="12"/>
      <c r="S5545" s="12"/>
      <c r="U5545" s="3"/>
      <c r="V5545" s="3"/>
    </row>
    <row r="5546" spans="1:22" x14ac:dyDescent="0.3">
      <c r="A5546" s="81"/>
      <c r="O5546" s="12"/>
      <c r="P5546" s="12"/>
      <c r="Q5546" s="12"/>
      <c r="R5546" s="12"/>
      <c r="S5546" s="12"/>
      <c r="U5546" s="3"/>
      <c r="V5546" s="3"/>
    </row>
    <row r="5547" spans="1:22" x14ac:dyDescent="0.3">
      <c r="A5547" s="81"/>
      <c r="O5547" s="12"/>
      <c r="P5547" s="12"/>
      <c r="Q5547" s="12"/>
      <c r="R5547" s="12"/>
      <c r="S5547" s="12"/>
      <c r="U5547" s="3"/>
      <c r="V5547" s="3"/>
    </row>
    <row r="5548" spans="1:22" x14ac:dyDescent="0.3">
      <c r="A5548" s="81"/>
      <c r="O5548" s="12"/>
      <c r="P5548" s="12"/>
      <c r="Q5548" s="12"/>
      <c r="R5548" s="12"/>
      <c r="S5548" s="12"/>
      <c r="U5548" s="3"/>
      <c r="V5548" s="3"/>
    </row>
    <row r="5549" spans="1:22" x14ac:dyDescent="0.3">
      <c r="A5549" s="81"/>
      <c r="O5549" s="12"/>
      <c r="P5549" s="12"/>
      <c r="Q5549" s="12"/>
      <c r="R5549" s="12"/>
      <c r="S5549" s="12"/>
      <c r="U5549" s="3"/>
      <c r="V5549" s="3"/>
    </row>
    <row r="5550" spans="1:22" x14ac:dyDescent="0.3">
      <c r="A5550" s="81"/>
      <c r="O5550" s="12"/>
      <c r="P5550" s="12"/>
      <c r="Q5550" s="12"/>
      <c r="R5550" s="12"/>
      <c r="S5550" s="12"/>
      <c r="U5550" s="3"/>
      <c r="V5550" s="3"/>
    </row>
    <row r="5551" spans="1:22" x14ac:dyDescent="0.3">
      <c r="A5551" s="81"/>
      <c r="O5551" s="12"/>
      <c r="P5551" s="12"/>
      <c r="Q5551" s="12"/>
      <c r="R5551" s="12"/>
      <c r="S5551" s="12"/>
      <c r="U5551" s="3"/>
      <c r="V5551" s="3"/>
    </row>
    <row r="5552" spans="1:22" x14ac:dyDescent="0.3">
      <c r="A5552" s="81"/>
      <c r="O5552" s="12"/>
      <c r="P5552" s="12"/>
      <c r="Q5552" s="12"/>
      <c r="R5552" s="12"/>
      <c r="S5552" s="12"/>
      <c r="U5552" s="3"/>
      <c r="V5552" s="3"/>
    </row>
    <row r="5553" spans="1:22" x14ac:dyDescent="0.3">
      <c r="A5553" s="81"/>
      <c r="O5553" s="12"/>
      <c r="P5553" s="12"/>
      <c r="Q5553" s="12"/>
      <c r="R5553" s="12"/>
      <c r="S5553" s="12"/>
      <c r="U5553" s="3"/>
      <c r="V5553" s="3"/>
    </row>
    <row r="5554" spans="1:22" x14ac:dyDescent="0.3">
      <c r="A5554" s="81"/>
      <c r="O5554" s="12"/>
      <c r="P5554" s="12"/>
      <c r="Q5554" s="12"/>
      <c r="R5554" s="12"/>
      <c r="S5554" s="12"/>
      <c r="U5554" s="3"/>
      <c r="V5554" s="3"/>
    </row>
    <row r="5555" spans="1:22" x14ac:dyDescent="0.3">
      <c r="A5555" s="81"/>
      <c r="O5555" s="12"/>
      <c r="P5555" s="12"/>
      <c r="Q5555" s="12"/>
      <c r="R5555" s="12"/>
      <c r="S5555" s="12"/>
      <c r="U5555" s="3"/>
      <c r="V5555" s="3"/>
    </row>
    <row r="5556" spans="1:22" x14ac:dyDescent="0.3">
      <c r="A5556" s="81"/>
      <c r="O5556" s="12"/>
      <c r="P5556" s="12"/>
      <c r="Q5556" s="12"/>
      <c r="R5556" s="12"/>
      <c r="S5556" s="12"/>
      <c r="U5556" s="3"/>
      <c r="V5556" s="3"/>
    </row>
    <row r="5557" spans="1:22" x14ac:dyDescent="0.3">
      <c r="A5557" s="81"/>
      <c r="O5557" s="12"/>
      <c r="P5557" s="12"/>
      <c r="Q5557" s="12"/>
      <c r="R5557" s="12"/>
      <c r="S5557" s="12"/>
      <c r="U5557" s="3"/>
      <c r="V5557" s="3"/>
    </row>
    <row r="5558" spans="1:22" x14ac:dyDescent="0.3">
      <c r="A5558" s="81"/>
      <c r="O5558" s="12"/>
      <c r="P5558" s="12"/>
      <c r="Q5558" s="12"/>
      <c r="R5558" s="12"/>
      <c r="S5558" s="12"/>
      <c r="U5558" s="3"/>
      <c r="V5558" s="3"/>
    </row>
    <row r="5559" spans="1:22" x14ac:dyDescent="0.3">
      <c r="A5559" s="81"/>
      <c r="O5559" s="12"/>
      <c r="P5559" s="12"/>
      <c r="Q5559" s="12"/>
      <c r="R5559" s="12"/>
      <c r="S5559" s="12"/>
      <c r="U5559" s="3"/>
      <c r="V5559" s="3"/>
    </row>
    <row r="5560" spans="1:22" x14ac:dyDescent="0.3">
      <c r="A5560" s="81"/>
      <c r="O5560" s="12"/>
      <c r="P5560" s="12"/>
      <c r="Q5560" s="12"/>
      <c r="R5560" s="12"/>
      <c r="S5560" s="12"/>
      <c r="U5560" s="3"/>
      <c r="V5560" s="3"/>
    </row>
    <row r="5561" spans="1:22" x14ac:dyDescent="0.3">
      <c r="A5561" s="81"/>
      <c r="O5561" s="12"/>
      <c r="P5561" s="12"/>
      <c r="Q5561" s="12"/>
      <c r="R5561" s="12"/>
      <c r="S5561" s="12"/>
      <c r="U5561" s="3"/>
      <c r="V5561" s="3"/>
    </row>
    <row r="5562" spans="1:22" x14ac:dyDescent="0.3">
      <c r="A5562" s="81"/>
      <c r="O5562" s="12"/>
      <c r="P5562" s="12"/>
      <c r="Q5562" s="12"/>
      <c r="R5562" s="12"/>
      <c r="S5562" s="12"/>
      <c r="U5562" s="3"/>
      <c r="V5562" s="3"/>
    </row>
    <row r="5563" spans="1:22" x14ac:dyDescent="0.3">
      <c r="A5563" s="81"/>
      <c r="O5563" s="12"/>
      <c r="P5563" s="12"/>
      <c r="Q5563" s="12"/>
      <c r="R5563" s="12"/>
      <c r="S5563" s="12"/>
      <c r="U5563" s="3"/>
      <c r="V5563" s="3"/>
    </row>
    <row r="5564" spans="1:22" x14ac:dyDescent="0.3">
      <c r="A5564" s="81"/>
      <c r="O5564" s="12"/>
      <c r="P5564" s="12"/>
      <c r="Q5564" s="12"/>
      <c r="R5564" s="12"/>
      <c r="S5564" s="12"/>
      <c r="U5564" s="3"/>
      <c r="V5564" s="3"/>
    </row>
    <row r="5565" spans="1:22" x14ac:dyDescent="0.3">
      <c r="A5565" s="81"/>
      <c r="O5565" s="12"/>
      <c r="P5565" s="12"/>
      <c r="Q5565" s="12"/>
      <c r="R5565" s="12"/>
      <c r="S5565" s="12"/>
      <c r="U5565" s="3"/>
      <c r="V5565" s="3"/>
    </row>
    <row r="5566" spans="1:22" x14ac:dyDescent="0.3">
      <c r="A5566" s="81"/>
      <c r="O5566" s="12"/>
      <c r="P5566" s="12"/>
      <c r="Q5566" s="12"/>
      <c r="R5566" s="12"/>
      <c r="S5566" s="12"/>
      <c r="U5566" s="3"/>
      <c r="V5566" s="3"/>
    </row>
    <row r="5567" spans="1:22" x14ac:dyDescent="0.3">
      <c r="A5567" s="81"/>
      <c r="O5567" s="12"/>
      <c r="P5567" s="12"/>
      <c r="Q5567" s="12"/>
      <c r="R5567" s="12"/>
      <c r="S5567" s="12"/>
      <c r="U5567" s="3"/>
      <c r="V5567" s="3"/>
    </row>
    <row r="5568" spans="1:22" x14ac:dyDescent="0.3">
      <c r="A5568" s="81"/>
      <c r="O5568" s="12"/>
      <c r="P5568" s="12"/>
      <c r="Q5568" s="12"/>
      <c r="R5568" s="12"/>
      <c r="S5568" s="12"/>
      <c r="U5568" s="3"/>
      <c r="V5568" s="3"/>
    </row>
    <row r="5569" spans="1:22" x14ac:dyDescent="0.3">
      <c r="A5569" s="81"/>
      <c r="O5569" s="12"/>
      <c r="P5569" s="12"/>
      <c r="Q5569" s="12"/>
      <c r="R5569" s="12"/>
      <c r="S5569" s="12"/>
      <c r="U5569" s="3"/>
      <c r="V5569" s="3"/>
    </row>
    <row r="5570" spans="1:22" x14ac:dyDescent="0.3">
      <c r="A5570" s="81"/>
      <c r="O5570" s="12"/>
      <c r="P5570" s="12"/>
      <c r="Q5570" s="12"/>
      <c r="R5570" s="12"/>
      <c r="S5570" s="12"/>
      <c r="U5570" s="3"/>
      <c r="V5570" s="3"/>
    </row>
    <row r="5571" spans="1:22" x14ac:dyDescent="0.3">
      <c r="A5571" s="81"/>
      <c r="O5571" s="12"/>
      <c r="P5571" s="12"/>
      <c r="Q5571" s="12"/>
      <c r="R5571" s="12"/>
      <c r="S5571" s="12"/>
      <c r="U5571" s="3"/>
      <c r="V5571" s="3"/>
    </row>
    <row r="5572" spans="1:22" x14ac:dyDescent="0.3">
      <c r="A5572" s="81"/>
      <c r="O5572" s="12"/>
      <c r="P5572" s="12"/>
      <c r="Q5572" s="12"/>
      <c r="R5572" s="12"/>
      <c r="S5572" s="12"/>
      <c r="U5572" s="3"/>
      <c r="V5572" s="3"/>
    </row>
    <row r="5573" spans="1:22" x14ac:dyDescent="0.3">
      <c r="A5573" s="81"/>
      <c r="O5573" s="12"/>
      <c r="P5573" s="12"/>
      <c r="Q5573" s="12"/>
      <c r="R5573" s="12"/>
      <c r="S5573" s="12"/>
      <c r="U5573" s="3"/>
      <c r="V5573" s="3"/>
    </row>
    <row r="5574" spans="1:22" x14ac:dyDescent="0.3">
      <c r="A5574" s="81"/>
      <c r="O5574" s="12"/>
      <c r="P5574" s="12"/>
      <c r="Q5574" s="12"/>
      <c r="R5574" s="12"/>
      <c r="S5574" s="12"/>
      <c r="U5574" s="3"/>
      <c r="V5574" s="3"/>
    </row>
    <row r="5575" spans="1:22" x14ac:dyDescent="0.3">
      <c r="A5575" s="81"/>
      <c r="O5575" s="12"/>
      <c r="P5575" s="12"/>
      <c r="Q5575" s="12"/>
      <c r="R5575" s="12"/>
      <c r="S5575" s="12"/>
      <c r="U5575" s="3"/>
      <c r="V5575" s="3"/>
    </row>
    <row r="5576" spans="1:22" x14ac:dyDescent="0.3">
      <c r="A5576" s="81"/>
      <c r="O5576" s="12"/>
      <c r="P5576" s="12"/>
      <c r="Q5576" s="12"/>
      <c r="R5576" s="12"/>
      <c r="S5576" s="12"/>
      <c r="U5576" s="3"/>
      <c r="V5576" s="3"/>
    </row>
    <row r="5577" spans="1:22" x14ac:dyDescent="0.3">
      <c r="A5577" s="81"/>
      <c r="O5577" s="12"/>
      <c r="P5577" s="12"/>
      <c r="Q5577" s="12"/>
      <c r="R5577" s="12"/>
      <c r="S5577" s="12"/>
      <c r="U5577" s="3"/>
      <c r="V5577" s="3"/>
    </row>
    <row r="5578" spans="1:22" x14ac:dyDescent="0.3">
      <c r="A5578" s="81"/>
      <c r="O5578" s="12"/>
      <c r="P5578" s="12"/>
      <c r="Q5578" s="12"/>
      <c r="R5578" s="12"/>
      <c r="S5578" s="12"/>
      <c r="U5578" s="3"/>
      <c r="V5578" s="3"/>
    </row>
    <row r="5579" spans="1:22" x14ac:dyDescent="0.3">
      <c r="A5579" s="81"/>
      <c r="O5579" s="12"/>
      <c r="P5579" s="12"/>
      <c r="Q5579" s="12"/>
      <c r="R5579" s="12"/>
      <c r="S5579" s="12"/>
      <c r="U5579" s="3"/>
      <c r="V5579" s="3"/>
    </row>
    <row r="5580" spans="1:22" x14ac:dyDescent="0.3">
      <c r="A5580" s="81"/>
      <c r="O5580" s="12"/>
      <c r="P5580" s="12"/>
      <c r="Q5580" s="12"/>
      <c r="R5580" s="12"/>
      <c r="S5580" s="12"/>
      <c r="U5580" s="3"/>
      <c r="V5580" s="3"/>
    </row>
    <row r="5581" spans="1:22" x14ac:dyDescent="0.3">
      <c r="A5581" s="81"/>
      <c r="O5581" s="12"/>
      <c r="P5581" s="12"/>
      <c r="Q5581" s="12"/>
      <c r="R5581" s="12"/>
      <c r="S5581" s="12"/>
      <c r="U5581" s="3"/>
      <c r="V5581" s="3"/>
    </row>
    <row r="5582" spans="1:22" x14ac:dyDescent="0.3">
      <c r="A5582" s="81"/>
      <c r="O5582" s="12"/>
      <c r="P5582" s="12"/>
      <c r="Q5582" s="12"/>
      <c r="R5582" s="12"/>
      <c r="S5582" s="12"/>
      <c r="U5582" s="3"/>
      <c r="V5582" s="3"/>
    </row>
    <row r="5583" spans="1:22" x14ac:dyDescent="0.3">
      <c r="A5583" s="81"/>
      <c r="O5583" s="12"/>
      <c r="P5583" s="12"/>
      <c r="Q5583" s="12"/>
      <c r="R5583" s="12"/>
      <c r="S5583" s="12"/>
      <c r="U5583" s="3"/>
      <c r="V5583" s="3"/>
    </row>
    <row r="5584" spans="1:22" x14ac:dyDescent="0.3">
      <c r="A5584" s="81"/>
      <c r="O5584" s="12"/>
      <c r="P5584" s="12"/>
      <c r="Q5584" s="12"/>
      <c r="R5584" s="12"/>
      <c r="S5584" s="12"/>
      <c r="U5584" s="3"/>
      <c r="V5584" s="3"/>
    </row>
    <row r="5585" spans="1:22" x14ac:dyDescent="0.3">
      <c r="A5585" s="81"/>
      <c r="O5585" s="12"/>
      <c r="P5585" s="12"/>
      <c r="Q5585" s="12"/>
      <c r="R5585" s="12"/>
      <c r="S5585" s="12"/>
      <c r="U5585" s="3"/>
      <c r="V5585" s="3"/>
    </row>
    <row r="5586" spans="1:22" x14ac:dyDescent="0.3">
      <c r="A5586" s="81"/>
      <c r="O5586" s="12"/>
      <c r="P5586" s="12"/>
      <c r="Q5586" s="12"/>
      <c r="R5586" s="12"/>
      <c r="S5586" s="12"/>
      <c r="U5586" s="3"/>
      <c r="V5586" s="3"/>
    </row>
    <row r="5587" spans="1:22" x14ac:dyDescent="0.3">
      <c r="A5587" s="81"/>
      <c r="O5587" s="12"/>
      <c r="P5587" s="12"/>
      <c r="Q5587" s="12"/>
      <c r="R5587" s="12"/>
      <c r="S5587" s="12"/>
      <c r="U5587" s="3"/>
      <c r="V5587" s="3"/>
    </row>
    <row r="5588" spans="1:22" x14ac:dyDescent="0.3">
      <c r="A5588" s="81"/>
      <c r="O5588" s="12"/>
      <c r="P5588" s="12"/>
      <c r="Q5588" s="12"/>
      <c r="R5588" s="12"/>
      <c r="S5588" s="12"/>
      <c r="U5588" s="3"/>
      <c r="V5588" s="3"/>
    </row>
    <row r="5589" spans="1:22" x14ac:dyDescent="0.3">
      <c r="A5589" s="81"/>
      <c r="O5589" s="12"/>
      <c r="P5589" s="12"/>
      <c r="Q5589" s="12"/>
      <c r="R5589" s="12"/>
      <c r="S5589" s="12"/>
      <c r="U5589" s="3"/>
      <c r="V5589" s="3"/>
    </row>
    <row r="5590" spans="1:22" x14ac:dyDescent="0.3">
      <c r="A5590" s="81"/>
      <c r="O5590" s="12"/>
      <c r="P5590" s="12"/>
      <c r="Q5590" s="12"/>
      <c r="R5590" s="12"/>
      <c r="S5590" s="12"/>
      <c r="U5590" s="3"/>
      <c r="V5590" s="3"/>
    </row>
    <row r="5591" spans="1:22" x14ac:dyDescent="0.3">
      <c r="A5591" s="81"/>
      <c r="O5591" s="12"/>
      <c r="P5591" s="12"/>
      <c r="Q5591" s="12"/>
      <c r="R5591" s="12"/>
      <c r="S5591" s="12"/>
      <c r="U5591" s="3"/>
      <c r="V5591" s="3"/>
    </row>
    <row r="5592" spans="1:22" x14ac:dyDescent="0.3">
      <c r="A5592" s="81"/>
      <c r="O5592" s="12"/>
      <c r="P5592" s="12"/>
      <c r="Q5592" s="12"/>
      <c r="R5592" s="12"/>
      <c r="S5592" s="12"/>
      <c r="U5592" s="3"/>
      <c r="V5592" s="3"/>
    </row>
    <row r="5593" spans="1:22" x14ac:dyDescent="0.3">
      <c r="A5593" s="81"/>
      <c r="O5593" s="12"/>
      <c r="P5593" s="12"/>
      <c r="Q5593" s="12"/>
      <c r="R5593" s="12"/>
      <c r="S5593" s="12"/>
      <c r="U5593" s="3"/>
      <c r="V5593" s="3"/>
    </row>
    <row r="5594" spans="1:22" x14ac:dyDescent="0.3">
      <c r="A5594" s="81"/>
      <c r="O5594" s="12"/>
      <c r="P5594" s="12"/>
      <c r="Q5594" s="12"/>
      <c r="R5594" s="12"/>
      <c r="S5594" s="12"/>
      <c r="U5594" s="3"/>
      <c r="V5594" s="3"/>
    </row>
    <row r="5595" spans="1:22" x14ac:dyDescent="0.3">
      <c r="A5595" s="81"/>
      <c r="O5595" s="12"/>
      <c r="P5595" s="12"/>
      <c r="Q5595" s="12"/>
      <c r="R5595" s="12"/>
      <c r="S5595" s="12"/>
      <c r="U5595" s="3"/>
      <c r="V5595" s="3"/>
    </row>
    <row r="5596" spans="1:22" x14ac:dyDescent="0.3">
      <c r="A5596" s="81"/>
      <c r="O5596" s="12"/>
      <c r="P5596" s="12"/>
      <c r="Q5596" s="12"/>
      <c r="R5596" s="12"/>
      <c r="S5596" s="12"/>
      <c r="U5596" s="3"/>
      <c r="V5596" s="3"/>
    </row>
    <row r="5597" spans="1:22" x14ac:dyDescent="0.3">
      <c r="A5597" s="81"/>
      <c r="O5597" s="12"/>
      <c r="P5597" s="12"/>
      <c r="Q5597" s="12"/>
      <c r="R5597" s="12"/>
      <c r="S5597" s="12"/>
      <c r="U5597" s="3"/>
      <c r="V5597" s="3"/>
    </row>
    <row r="5598" spans="1:22" x14ac:dyDescent="0.3">
      <c r="A5598" s="81"/>
      <c r="O5598" s="12"/>
      <c r="P5598" s="12"/>
      <c r="Q5598" s="12"/>
      <c r="R5598" s="12"/>
      <c r="S5598" s="12"/>
      <c r="U5598" s="3"/>
      <c r="V5598" s="3"/>
    </row>
    <row r="5599" spans="1:22" x14ac:dyDescent="0.3">
      <c r="A5599" s="81"/>
      <c r="O5599" s="12"/>
      <c r="P5599" s="12"/>
      <c r="Q5599" s="12"/>
      <c r="R5599" s="12"/>
      <c r="S5599" s="12"/>
      <c r="U5599" s="3"/>
      <c r="V5599" s="3"/>
    </row>
    <row r="5600" spans="1:22" x14ac:dyDescent="0.3">
      <c r="A5600" s="81"/>
      <c r="O5600" s="12"/>
      <c r="P5600" s="12"/>
      <c r="Q5600" s="12"/>
      <c r="R5600" s="12"/>
      <c r="S5600" s="12"/>
      <c r="U5600" s="3"/>
      <c r="V5600" s="3"/>
    </row>
    <row r="5601" spans="1:22" x14ac:dyDescent="0.3">
      <c r="A5601" s="81"/>
      <c r="O5601" s="12"/>
      <c r="P5601" s="12"/>
      <c r="Q5601" s="12"/>
      <c r="R5601" s="12"/>
      <c r="S5601" s="12"/>
      <c r="U5601" s="3"/>
      <c r="V5601" s="3"/>
    </row>
    <row r="5602" spans="1:22" x14ac:dyDescent="0.3">
      <c r="A5602" s="81"/>
      <c r="O5602" s="12"/>
      <c r="P5602" s="12"/>
      <c r="Q5602" s="12"/>
      <c r="R5602" s="12"/>
      <c r="S5602" s="12"/>
      <c r="U5602" s="3"/>
      <c r="V5602" s="3"/>
    </row>
    <row r="5603" spans="1:22" x14ac:dyDescent="0.3">
      <c r="A5603" s="81"/>
      <c r="O5603" s="12"/>
      <c r="P5603" s="12"/>
      <c r="Q5603" s="12"/>
      <c r="R5603" s="12"/>
      <c r="S5603" s="12"/>
      <c r="U5603" s="3"/>
      <c r="V5603" s="3"/>
    </row>
    <row r="5604" spans="1:22" x14ac:dyDescent="0.3">
      <c r="A5604" s="81"/>
      <c r="O5604" s="12"/>
      <c r="P5604" s="12"/>
      <c r="Q5604" s="12"/>
      <c r="R5604" s="12"/>
      <c r="S5604" s="12"/>
      <c r="U5604" s="3"/>
      <c r="V5604" s="3"/>
    </row>
    <row r="5605" spans="1:22" x14ac:dyDescent="0.3">
      <c r="A5605" s="81"/>
      <c r="O5605" s="12"/>
      <c r="P5605" s="12"/>
      <c r="Q5605" s="12"/>
      <c r="R5605" s="12"/>
      <c r="S5605" s="12"/>
      <c r="U5605" s="3"/>
      <c r="V5605" s="3"/>
    </row>
    <row r="5606" spans="1:22" x14ac:dyDescent="0.3">
      <c r="A5606" s="81"/>
      <c r="O5606" s="12"/>
      <c r="P5606" s="12"/>
      <c r="Q5606" s="12"/>
      <c r="R5606" s="12"/>
      <c r="S5606" s="12"/>
      <c r="U5606" s="3"/>
      <c r="V5606" s="3"/>
    </row>
    <row r="5607" spans="1:22" x14ac:dyDescent="0.3">
      <c r="A5607" s="81"/>
      <c r="O5607" s="12"/>
      <c r="P5607" s="12"/>
      <c r="Q5607" s="12"/>
      <c r="R5607" s="12"/>
      <c r="S5607" s="12"/>
      <c r="U5607" s="3"/>
      <c r="V5607" s="3"/>
    </row>
    <row r="5608" spans="1:22" x14ac:dyDescent="0.3">
      <c r="A5608" s="81"/>
      <c r="O5608" s="12"/>
      <c r="P5608" s="12"/>
      <c r="Q5608" s="12"/>
      <c r="R5608" s="12"/>
      <c r="S5608" s="12"/>
      <c r="U5608" s="3"/>
      <c r="V5608" s="3"/>
    </row>
    <row r="5609" spans="1:22" x14ac:dyDescent="0.3">
      <c r="A5609" s="81"/>
      <c r="O5609" s="12"/>
      <c r="P5609" s="12"/>
      <c r="Q5609" s="12"/>
      <c r="R5609" s="12"/>
      <c r="S5609" s="12"/>
      <c r="U5609" s="3"/>
      <c r="V5609" s="3"/>
    </row>
    <row r="5610" spans="1:22" x14ac:dyDescent="0.3">
      <c r="A5610" s="81"/>
      <c r="O5610" s="12"/>
      <c r="P5610" s="12"/>
      <c r="Q5610" s="12"/>
      <c r="R5610" s="12"/>
      <c r="S5610" s="12"/>
      <c r="U5610" s="3"/>
      <c r="V5610" s="3"/>
    </row>
    <row r="5611" spans="1:22" x14ac:dyDescent="0.3">
      <c r="A5611" s="81"/>
      <c r="O5611" s="12"/>
      <c r="P5611" s="12"/>
      <c r="Q5611" s="12"/>
      <c r="R5611" s="12"/>
      <c r="S5611" s="12"/>
      <c r="U5611" s="3"/>
      <c r="V5611" s="3"/>
    </row>
    <row r="5612" spans="1:22" x14ac:dyDescent="0.3">
      <c r="A5612" s="81"/>
      <c r="O5612" s="12"/>
      <c r="P5612" s="12"/>
      <c r="Q5612" s="12"/>
      <c r="R5612" s="12"/>
      <c r="S5612" s="12"/>
      <c r="U5612" s="3"/>
      <c r="V5612" s="3"/>
    </row>
    <row r="5613" spans="1:22" x14ac:dyDescent="0.3">
      <c r="A5613" s="81"/>
      <c r="O5613" s="12"/>
      <c r="P5613" s="12"/>
      <c r="Q5613" s="12"/>
      <c r="R5613" s="12"/>
      <c r="S5613" s="12"/>
      <c r="U5613" s="3"/>
      <c r="V5613" s="3"/>
    </row>
    <row r="5614" spans="1:22" x14ac:dyDescent="0.3">
      <c r="A5614" s="81"/>
      <c r="O5614" s="12"/>
      <c r="P5614" s="12"/>
      <c r="Q5614" s="12"/>
      <c r="R5614" s="12"/>
      <c r="S5614" s="12"/>
      <c r="U5614" s="3"/>
      <c r="V5614" s="3"/>
    </row>
    <row r="5615" spans="1:22" x14ac:dyDescent="0.3">
      <c r="A5615" s="81"/>
      <c r="O5615" s="12"/>
      <c r="P5615" s="12"/>
      <c r="Q5615" s="12"/>
      <c r="R5615" s="12"/>
      <c r="S5615" s="12"/>
      <c r="U5615" s="3"/>
      <c r="V5615" s="3"/>
    </row>
    <row r="5616" spans="1:22" x14ac:dyDescent="0.3">
      <c r="A5616" s="81"/>
      <c r="O5616" s="12"/>
      <c r="P5616" s="12"/>
      <c r="Q5616" s="12"/>
      <c r="R5616" s="12"/>
      <c r="S5616" s="12"/>
      <c r="U5616" s="3"/>
      <c r="V5616" s="3"/>
    </row>
    <row r="5617" spans="1:22" x14ac:dyDescent="0.3">
      <c r="A5617" s="81"/>
      <c r="O5617" s="12"/>
      <c r="P5617" s="12"/>
      <c r="Q5617" s="12"/>
      <c r="R5617" s="12"/>
      <c r="S5617" s="12"/>
      <c r="U5617" s="3"/>
      <c r="V5617" s="3"/>
    </row>
    <row r="5618" spans="1:22" x14ac:dyDescent="0.3">
      <c r="A5618" s="81"/>
      <c r="O5618" s="12"/>
      <c r="P5618" s="12"/>
      <c r="Q5618" s="12"/>
      <c r="R5618" s="12"/>
      <c r="S5618" s="12"/>
      <c r="U5618" s="3"/>
      <c r="V5618" s="3"/>
    </row>
    <row r="5619" spans="1:22" x14ac:dyDescent="0.3">
      <c r="A5619" s="81"/>
      <c r="O5619" s="12"/>
      <c r="P5619" s="12"/>
      <c r="Q5619" s="12"/>
      <c r="R5619" s="12"/>
      <c r="S5619" s="12"/>
      <c r="U5619" s="3"/>
      <c r="V5619" s="3"/>
    </row>
    <row r="5620" spans="1:22" x14ac:dyDescent="0.3">
      <c r="A5620" s="81"/>
      <c r="O5620" s="12"/>
      <c r="P5620" s="12"/>
      <c r="Q5620" s="12"/>
      <c r="R5620" s="12"/>
      <c r="S5620" s="12"/>
      <c r="U5620" s="3"/>
      <c r="V5620" s="3"/>
    </row>
    <row r="5621" spans="1:22" x14ac:dyDescent="0.3">
      <c r="A5621" s="81"/>
      <c r="O5621" s="12"/>
      <c r="P5621" s="12"/>
      <c r="Q5621" s="12"/>
      <c r="R5621" s="12"/>
      <c r="S5621" s="12"/>
      <c r="U5621" s="3"/>
      <c r="V5621" s="3"/>
    </row>
    <row r="5622" spans="1:22" x14ac:dyDescent="0.3">
      <c r="A5622" s="81"/>
      <c r="O5622" s="12"/>
      <c r="P5622" s="12"/>
      <c r="Q5622" s="12"/>
      <c r="R5622" s="12"/>
      <c r="S5622" s="12"/>
      <c r="U5622" s="3"/>
      <c r="V5622" s="3"/>
    </row>
    <row r="5623" spans="1:22" x14ac:dyDescent="0.3">
      <c r="A5623" s="81"/>
      <c r="O5623" s="12"/>
      <c r="P5623" s="12"/>
      <c r="Q5623" s="12"/>
      <c r="R5623" s="12"/>
      <c r="S5623" s="12"/>
      <c r="U5623" s="3"/>
      <c r="V5623" s="3"/>
    </row>
    <row r="5624" spans="1:22" x14ac:dyDescent="0.3">
      <c r="A5624" s="81"/>
      <c r="O5624" s="12"/>
      <c r="P5624" s="12"/>
      <c r="Q5624" s="12"/>
      <c r="R5624" s="12"/>
      <c r="S5624" s="12"/>
      <c r="U5624" s="3"/>
      <c r="V5624" s="3"/>
    </row>
    <row r="5625" spans="1:22" x14ac:dyDescent="0.3">
      <c r="A5625" s="81"/>
      <c r="O5625" s="12"/>
      <c r="P5625" s="12"/>
      <c r="Q5625" s="12"/>
      <c r="R5625" s="12"/>
      <c r="S5625" s="12"/>
      <c r="U5625" s="3"/>
      <c r="V5625" s="3"/>
    </row>
    <row r="5626" spans="1:22" x14ac:dyDescent="0.3">
      <c r="A5626" s="81"/>
      <c r="O5626" s="12"/>
      <c r="P5626" s="12"/>
      <c r="Q5626" s="12"/>
      <c r="R5626" s="12"/>
      <c r="S5626" s="12"/>
      <c r="U5626" s="3"/>
      <c r="V5626" s="3"/>
    </row>
    <row r="5627" spans="1:22" x14ac:dyDescent="0.3">
      <c r="A5627" s="81"/>
      <c r="O5627" s="12"/>
      <c r="P5627" s="12"/>
      <c r="Q5627" s="12"/>
      <c r="R5627" s="12"/>
      <c r="S5627" s="12"/>
      <c r="U5627" s="3"/>
      <c r="V5627" s="3"/>
    </row>
    <row r="5628" spans="1:22" x14ac:dyDescent="0.3">
      <c r="A5628" s="81"/>
      <c r="O5628" s="12"/>
      <c r="P5628" s="12"/>
      <c r="Q5628" s="12"/>
      <c r="R5628" s="12"/>
      <c r="S5628" s="12"/>
      <c r="U5628" s="3"/>
      <c r="V5628" s="3"/>
    </row>
    <row r="5629" spans="1:22" x14ac:dyDescent="0.3">
      <c r="A5629" s="81"/>
      <c r="O5629" s="12"/>
      <c r="P5629" s="12"/>
      <c r="Q5629" s="12"/>
      <c r="R5629" s="12"/>
      <c r="S5629" s="12"/>
      <c r="U5629" s="3"/>
      <c r="V5629" s="3"/>
    </row>
    <row r="5630" spans="1:22" x14ac:dyDescent="0.3">
      <c r="A5630" s="81"/>
      <c r="O5630" s="12"/>
      <c r="P5630" s="12"/>
      <c r="Q5630" s="12"/>
      <c r="R5630" s="12"/>
      <c r="S5630" s="12"/>
      <c r="U5630" s="3"/>
      <c r="V5630" s="3"/>
    </row>
    <row r="5631" spans="1:22" x14ac:dyDescent="0.3">
      <c r="A5631" s="81"/>
      <c r="O5631" s="12"/>
      <c r="P5631" s="12"/>
      <c r="Q5631" s="12"/>
      <c r="R5631" s="12"/>
      <c r="S5631" s="12"/>
      <c r="U5631" s="3"/>
      <c r="V5631" s="3"/>
    </row>
    <row r="5632" spans="1:22" x14ac:dyDescent="0.3">
      <c r="A5632" s="81"/>
      <c r="O5632" s="12"/>
      <c r="P5632" s="12"/>
      <c r="Q5632" s="12"/>
      <c r="R5632" s="12"/>
      <c r="S5632" s="12"/>
      <c r="U5632" s="3"/>
      <c r="V5632" s="3"/>
    </row>
    <row r="5633" spans="1:22" x14ac:dyDescent="0.3">
      <c r="A5633" s="81"/>
      <c r="O5633" s="12"/>
      <c r="P5633" s="12"/>
      <c r="Q5633" s="12"/>
      <c r="R5633" s="12"/>
      <c r="S5633" s="12"/>
      <c r="U5633" s="3"/>
      <c r="V5633" s="3"/>
    </row>
    <row r="5634" spans="1:22" x14ac:dyDescent="0.3">
      <c r="A5634" s="81"/>
      <c r="O5634" s="12"/>
      <c r="P5634" s="12"/>
      <c r="Q5634" s="12"/>
      <c r="R5634" s="12"/>
      <c r="S5634" s="12"/>
      <c r="U5634" s="3"/>
      <c r="V5634" s="3"/>
    </row>
    <row r="5635" spans="1:22" x14ac:dyDescent="0.3">
      <c r="A5635" s="81"/>
      <c r="O5635" s="12"/>
      <c r="P5635" s="12"/>
      <c r="Q5635" s="12"/>
      <c r="R5635" s="12"/>
      <c r="S5635" s="12"/>
      <c r="U5635" s="3"/>
      <c r="V5635" s="3"/>
    </row>
    <row r="5636" spans="1:22" x14ac:dyDescent="0.3">
      <c r="A5636" s="81"/>
      <c r="O5636" s="12"/>
      <c r="P5636" s="12"/>
      <c r="Q5636" s="12"/>
      <c r="R5636" s="12"/>
      <c r="S5636" s="12"/>
      <c r="U5636" s="3"/>
      <c r="V5636" s="3"/>
    </row>
    <row r="5637" spans="1:22" x14ac:dyDescent="0.3">
      <c r="A5637" s="81"/>
      <c r="O5637" s="12"/>
      <c r="P5637" s="12"/>
      <c r="Q5637" s="12"/>
      <c r="R5637" s="12"/>
      <c r="S5637" s="12"/>
      <c r="U5637" s="3"/>
      <c r="V5637" s="3"/>
    </row>
    <row r="5638" spans="1:22" x14ac:dyDescent="0.3">
      <c r="A5638" s="81"/>
      <c r="O5638" s="12"/>
      <c r="P5638" s="12"/>
      <c r="Q5638" s="12"/>
      <c r="R5638" s="12"/>
      <c r="S5638" s="12"/>
      <c r="U5638" s="3"/>
      <c r="V5638" s="3"/>
    </row>
    <row r="5639" spans="1:22" x14ac:dyDescent="0.3">
      <c r="A5639" s="81"/>
      <c r="O5639" s="12"/>
      <c r="P5639" s="12"/>
      <c r="Q5639" s="12"/>
      <c r="R5639" s="12"/>
      <c r="S5639" s="12"/>
      <c r="U5639" s="3"/>
      <c r="V5639" s="3"/>
    </row>
    <row r="5640" spans="1:22" x14ac:dyDescent="0.3">
      <c r="A5640" s="81"/>
      <c r="O5640" s="12"/>
      <c r="P5640" s="12"/>
      <c r="Q5640" s="12"/>
      <c r="R5640" s="12"/>
      <c r="S5640" s="12"/>
      <c r="U5640" s="3"/>
      <c r="V5640" s="3"/>
    </row>
    <row r="5641" spans="1:22" x14ac:dyDescent="0.3">
      <c r="A5641" s="81"/>
      <c r="O5641" s="12"/>
      <c r="P5641" s="12"/>
      <c r="Q5641" s="12"/>
      <c r="R5641" s="12"/>
      <c r="S5641" s="12"/>
      <c r="U5641" s="3"/>
      <c r="V5641" s="3"/>
    </row>
    <row r="5642" spans="1:22" x14ac:dyDescent="0.3">
      <c r="A5642" s="81"/>
      <c r="O5642" s="12"/>
      <c r="P5642" s="12"/>
      <c r="Q5642" s="12"/>
      <c r="R5642" s="12"/>
      <c r="S5642" s="12"/>
      <c r="U5642" s="3"/>
      <c r="V5642" s="3"/>
    </row>
    <row r="5643" spans="1:22" x14ac:dyDescent="0.3">
      <c r="A5643" s="81"/>
      <c r="O5643" s="12"/>
      <c r="P5643" s="12"/>
      <c r="Q5643" s="12"/>
      <c r="R5643" s="12"/>
      <c r="S5643" s="12"/>
      <c r="U5643" s="3"/>
      <c r="V5643" s="3"/>
    </row>
    <row r="5644" spans="1:22" x14ac:dyDescent="0.3">
      <c r="A5644" s="81"/>
      <c r="O5644" s="12"/>
      <c r="P5644" s="12"/>
      <c r="Q5644" s="12"/>
      <c r="R5644" s="12"/>
      <c r="S5644" s="12"/>
      <c r="U5644" s="3"/>
      <c r="V5644" s="3"/>
    </row>
    <row r="5645" spans="1:22" x14ac:dyDescent="0.3">
      <c r="A5645" s="81"/>
      <c r="O5645" s="12"/>
      <c r="P5645" s="12"/>
      <c r="Q5645" s="12"/>
      <c r="R5645" s="12"/>
      <c r="S5645" s="12"/>
      <c r="U5645" s="3"/>
      <c r="V5645" s="3"/>
    </row>
    <row r="5646" spans="1:22" x14ac:dyDescent="0.3">
      <c r="A5646" s="81"/>
      <c r="O5646" s="12"/>
      <c r="P5646" s="12"/>
      <c r="Q5646" s="12"/>
      <c r="R5646" s="12"/>
      <c r="S5646" s="12"/>
      <c r="U5646" s="3"/>
      <c r="V5646" s="3"/>
    </row>
    <row r="5647" spans="1:22" x14ac:dyDescent="0.3">
      <c r="A5647" s="81"/>
      <c r="O5647" s="12"/>
      <c r="P5647" s="12"/>
      <c r="Q5647" s="12"/>
      <c r="R5647" s="12"/>
      <c r="S5647" s="12"/>
      <c r="U5647" s="3"/>
      <c r="V5647" s="3"/>
    </row>
    <row r="5648" spans="1:22" x14ac:dyDescent="0.3">
      <c r="A5648" s="81"/>
      <c r="O5648" s="12"/>
      <c r="P5648" s="12"/>
      <c r="Q5648" s="12"/>
      <c r="R5648" s="12"/>
      <c r="S5648" s="12"/>
      <c r="U5648" s="3"/>
      <c r="V5648" s="3"/>
    </row>
    <row r="5649" spans="1:22" x14ac:dyDescent="0.3">
      <c r="A5649" s="81"/>
      <c r="O5649" s="12"/>
      <c r="P5649" s="12"/>
      <c r="Q5649" s="12"/>
      <c r="R5649" s="12"/>
      <c r="S5649" s="12"/>
      <c r="U5649" s="3"/>
      <c r="V5649" s="3"/>
    </row>
    <row r="5650" spans="1:22" x14ac:dyDescent="0.3">
      <c r="A5650" s="81"/>
      <c r="O5650" s="12"/>
      <c r="P5650" s="12"/>
      <c r="Q5650" s="12"/>
      <c r="R5650" s="12"/>
      <c r="S5650" s="12"/>
      <c r="U5650" s="3"/>
      <c r="V5650" s="3"/>
    </row>
    <row r="5651" spans="1:22" x14ac:dyDescent="0.3">
      <c r="A5651" s="81"/>
      <c r="O5651" s="12"/>
      <c r="P5651" s="12"/>
      <c r="Q5651" s="12"/>
      <c r="R5651" s="12"/>
      <c r="S5651" s="12"/>
      <c r="U5651" s="3"/>
      <c r="V5651" s="3"/>
    </row>
    <row r="5652" spans="1:22" x14ac:dyDescent="0.3">
      <c r="A5652" s="81"/>
      <c r="O5652" s="12"/>
      <c r="P5652" s="12"/>
      <c r="Q5652" s="12"/>
      <c r="R5652" s="12"/>
      <c r="S5652" s="12"/>
      <c r="U5652" s="3"/>
      <c r="V5652" s="3"/>
    </row>
    <row r="5653" spans="1:22" x14ac:dyDescent="0.3">
      <c r="A5653" s="81"/>
      <c r="O5653" s="12"/>
      <c r="P5653" s="12"/>
      <c r="Q5653" s="12"/>
      <c r="R5653" s="12"/>
      <c r="S5653" s="12"/>
      <c r="U5653" s="3"/>
      <c r="V5653" s="3"/>
    </row>
    <row r="5654" spans="1:22" x14ac:dyDescent="0.3">
      <c r="A5654" s="81"/>
      <c r="O5654" s="12"/>
      <c r="P5654" s="12"/>
      <c r="Q5654" s="12"/>
      <c r="R5654" s="12"/>
      <c r="S5654" s="12"/>
      <c r="U5654" s="3"/>
      <c r="V5654" s="3"/>
    </row>
    <row r="5655" spans="1:22" x14ac:dyDescent="0.3">
      <c r="A5655" s="81"/>
      <c r="O5655" s="12"/>
      <c r="P5655" s="12"/>
      <c r="Q5655" s="12"/>
      <c r="R5655" s="12"/>
      <c r="S5655" s="12"/>
      <c r="U5655" s="3"/>
      <c r="V5655" s="3"/>
    </row>
    <row r="5656" spans="1:22" x14ac:dyDescent="0.3">
      <c r="A5656" s="81"/>
      <c r="O5656" s="12"/>
      <c r="P5656" s="12"/>
      <c r="Q5656" s="12"/>
      <c r="R5656" s="12"/>
      <c r="S5656" s="12"/>
      <c r="U5656" s="3"/>
      <c r="V5656" s="3"/>
    </row>
    <row r="5657" spans="1:22" x14ac:dyDescent="0.3">
      <c r="A5657" s="81"/>
      <c r="O5657" s="12"/>
      <c r="P5657" s="12"/>
      <c r="Q5657" s="12"/>
      <c r="R5657" s="12"/>
      <c r="S5657" s="12"/>
      <c r="U5657" s="3"/>
      <c r="V5657" s="3"/>
    </row>
    <row r="5658" spans="1:22" x14ac:dyDescent="0.3">
      <c r="A5658" s="81"/>
      <c r="O5658" s="12"/>
      <c r="P5658" s="12"/>
      <c r="Q5658" s="12"/>
      <c r="R5658" s="12"/>
      <c r="S5658" s="12"/>
      <c r="U5658" s="3"/>
      <c r="V5658" s="3"/>
    </row>
    <row r="5659" spans="1:22" x14ac:dyDescent="0.3">
      <c r="A5659" s="81"/>
      <c r="O5659" s="12"/>
      <c r="P5659" s="12"/>
      <c r="Q5659" s="12"/>
      <c r="R5659" s="12"/>
      <c r="S5659" s="12"/>
      <c r="U5659" s="3"/>
      <c r="V5659" s="3"/>
    </row>
    <row r="5660" spans="1:22" x14ac:dyDescent="0.3">
      <c r="A5660" s="81"/>
      <c r="O5660" s="12"/>
      <c r="P5660" s="12"/>
      <c r="Q5660" s="12"/>
      <c r="R5660" s="12"/>
      <c r="S5660" s="12"/>
      <c r="U5660" s="3"/>
      <c r="V5660" s="3"/>
    </row>
    <row r="5661" spans="1:22" x14ac:dyDescent="0.3">
      <c r="A5661" s="81"/>
      <c r="O5661" s="12"/>
      <c r="P5661" s="12"/>
      <c r="Q5661" s="12"/>
      <c r="R5661" s="12"/>
      <c r="S5661" s="12"/>
      <c r="U5661" s="3"/>
      <c r="V5661" s="3"/>
    </row>
    <row r="5662" spans="1:22" x14ac:dyDescent="0.3">
      <c r="A5662" s="81"/>
      <c r="O5662" s="12"/>
      <c r="P5662" s="12"/>
      <c r="Q5662" s="12"/>
      <c r="R5662" s="12"/>
      <c r="S5662" s="12"/>
      <c r="U5662" s="3"/>
      <c r="V5662" s="3"/>
    </row>
    <row r="5663" spans="1:22" x14ac:dyDescent="0.3">
      <c r="A5663" s="81"/>
      <c r="O5663" s="12"/>
      <c r="P5663" s="12"/>
      <c r="Q5663" s="12"/>
      <c r="R5663" s="12"/>
      <c r="S5663" s="12"/>
      <c r="U5663" s="3"/>
      <c r="V5663" s="3"/>
    </row>
    <row r="5664" spans="1:22" x14ac:dyDescent="0.3">
      <c r="A5664" s="81"/>
      <c r="O5664" s="12"/>
      <c r="P5664" s="12"/>
      <c r="Q5664" s="12"/>
      <c r="R5664" s="12"/>
      <c r="S5664" s="12"/>
      <c r="U5664" s="3"/>
      <c r="V5664" s="3"/>
    </row>
    <row r="5665" spans="1:22" x14ac:dyDescent="0.3">
      <c r="A5665" s="81"/>
      <c r="O5665" s="12"/>
      <c r="P5665" s="12"/>
      <c r="Q5665" s="12"/>
      <c r="R5665" s="12"/>
      <c r="S5665" s="12"/>
      <c r="U5665" s="3"/>
      <c r="V5665" s="3"/>
    </row>
    <row r="5666" spans="1:22" x14ac:dyDescent="0.3">
      <c r="A5666" s="81"/>
      <c r="O5666" s="12"/>
      <c r="P5666" s="12"/>
      <c r="Q5666" s="12"/>
      <c r="R5666" s="12"/>
      <c r="S5666" s="12"/>
      <c r="U5666" s="3"/>
      <c r="V5666" s="3"/>
    </row>
    <row r="5667" spans="1:22" x14ac:dyDescent="0.3">
      <c r="A5667" s="81"/>
      <c r="O5667" s="12"/>
      <c r="P5667" s="12"/>
      <c r="Q5667" s="12"/>
      <c r="R5667" s="12"/>
      <c r="S5667" s="12"/>
      <c r="U5667" s="3"/>
      <c r="V5667" s="3"/>
    </row>
    <row r="5668" spans="1:22" x14ac:dyDescent="0.3">
      <c r="A5668" s="81"/>
      <c r="O5668" s="12"/>
      <c r="P5668" s="12"/>
      <c r="Q5668" s="12"/>
      <c r="R5668" s="12"/>
      <c r="S5668" s="12"/>
      <c r="U5668" s="3"/>
      <c r="V5668" s="3"/>
    </row>
    <row r="5669" spans="1:22" x14ac:dyDescent="0.3">
      <c r="A5669" s="81"/>
      <c r="O5669" s="12"/>
      <c r="P5669" s="12"/>
      <c r="Q5669" s="12"/>
      <c r="R5669" s="12"/>
      <c r="S5669" s="12"/>
      <c r="U5669" s="3"/>
      <c r="V5669" s="3"/>
    </row>
    <row r="5670" spans="1:22" x14ac:dyDescent="0.3">
      <c r="A5670" s="81"/>
      <c r="O5670" s="12"/>
      <c r="P5670" s="12"/>
      <c r="Q5670" s="12"/>
      <c r="R5670" s="12"/>
      <c r="S5670" s="12"/>
      <c r="U5670" s="3"/>
      <c r="V5670" s="3"/>
    </row>
    <row r="5671" spans="1:22" x14ac:dyDescent="0.3">
      <c r="A5671" s="81"/>
      <c r="O5671" s="12"/>
      <c r="P5671" s="12"/>
      <c r="Q5671" s="12"/>
      <c r="R5671" s="12"/>
      <c r="S5671" s="12"/>
      <c r="U5671" s="3"/>
      <c r="V5671" s="3"/>
    </row>
    <row r="5672" spans="1:22" x14ac:dyDescent="0.3">
      <c r="A5672" s="81"/>
      <c r="O5672" s="12"/>
      <c r="P5672" s="12"/>
      <c r="Q5672" s="12"/>
      <c r="R5672" s="12"/>
      <c r="S5672" s="12"/>
      <c r="U5672" s="3"/>
      <c r="V5672" s="3"/>
    </row>
    <row r="5673" spans="1:22" x14ac:dyDescent="0.3">
      <c r="A5673" s="81"/>
      <c r="O5673" s="12"/>
      <c r="P5673" s="12"/>
      <c r="Q5673" s="12"/>
      <c r="R5673" s="12"/>
      <c r="S5673" s="12"/>
      <c r="U5673" s="3"/>
      <c r="V5673" s="3"/>
    </row>
    <row r="5674" spans="1:22" x14ac:dyDescent="0.3">
      <c r="A5674" s="81"/>
      <c r="O5674" s="12"/>
      <c r="P5674" s="12"/>
      <c r="Q5674" s="12"/>
      <c r="R5674" s="12"/>
      <c r="S5674" s="12"/>
      <c r="U5674" s="3"/>
      <c r="V5674" s="3"/>
    </row>
    <row r="5675" spans="1:22" x14ac:dyDescent="0.3">
      <c r="A5675" s="81"/>
      <c r="O5675" s="12"/>
      <c r="P5675" s="12"/>
      <c r="Q5675" s="12"/>
      <c r="R5675" s="12"/>
      <c r="S5675" s="12"/>
      <c r="U5675" s="3"/>
      <c r="V5675" s="3"/>
    </row>
    <row r="5676" spans="1:22" x14ac:dyDescent="0.3">
      <c r="A5676" s="81"/>
      <c r="O5676" s="12"/>
      <c r="P5676" s="12"/>
      <c r="Q5676" s="12"/>
      <c r="R5676" s="12"/>
      <c r="S5676" s="12"/>
      <c r="U5676" s="3"/>
      <c r="V5676" s="3"/>
    </row>
    <row r="5677" spans="1:22" x14ac:dyDescent="0.3">
      <c r="A5677" s="81"/>
      <c r="O5677" s="12"/>
      <c r="P5677" s="12"/>
      <c r="Q5677" s="12"/>
      <c r="R5677" s="12"/>
      <c r="S5677" s="12"/>
      <c r="U5677" s="3"/>
      <c r="V5677" s="3"/>
    </row>
    <row r="5678" spans="1:22" x14ac:dyDescent="0.3">
      <c r="A5678" s="81"/>
      <c r="O5678" s="12"/>
      <c r="P5678" s="12"/>
      <c r="Q5678" s="12"/>
      <c r="R5678" s="12"/>
      <c r="S5678" s="12"/>
      <c r="U5678" s="3"/>
      <c r="V5678" s="3"/>
    </row>
    <row r="5679" spans="1:22" x14ac:dyDescent="0.3">
      <c r="A5679" s="81"/>
      <c r="O5679" s="12"/>
      <c r="P5679" s="12"/>
      <c r="Q5679" s="12"/>
      <c r="R5679" s="12"/>
      <c r="S5679" s="12"/>
      <c r="U5679" s="3"/>
      <c r="V5679" s="3"/>
    </row>
    <row r="5680" spans="1:22" x14ac:dyDescent="0.3">
      <c r="A5680" s="81"/>
      <c r="O5680" s="12"/>
      <c r="P5680" s="12"/>
      <c r="Q5680" s="12"/>
      <c r="R5680" s="12"/>
      <c r="S5680" s="12"/>
      <c r="U5680" s="3"/>
      <c r="V5680" s="3"/>
    </row>
    <row r="5681" spans="1:22" x14ac:dyDescent="0.3">
      <c r="A5681" s="81"/>
      <c r="O5681" s="12"/>
      <c r="P5681" s="12"/>
      <c r="Q5681" s="12"/>
      <c r="R5681" s="12"/>
      <c r="S5681" s="12"/>
      <c r="U5681" s="3"/>
      <c r="V5681" s="3"/>
    </row>
    <row r="5682" spans="1:22" x14ac:dyDescent="0.3">
      <c r="A5682" s="81"/>
      <c r="O5682" s="12"/>
      <c r="P5682" s="12"/>
      <c r="Q5682" s="12"/>
      <c r="R5682" s="12"/>
      <c r="S5682" s="12"/>
      <c r="U5682" s="3"/>
      <c r="V5682" s="3"/>
    </row>
    <row r="5683" spans="1:22" x14ac:dyDescent="0.3">
      <c r="A5683" s="81"/>
      <c r="O5683" s="12"/>
      <c r="P5683" s="12"/>
      <c r="Q5683" s="12"/>
      <c r="R5683" s="12"/>
      <c r="S5683" s="12"/>
      <c r="U5683" s="3"/>
      <c r="V5683" s="3"/>
    </row>
    <row r="5684" spans="1:22" x14ac:dyDescent="0.3">
      <c r="A5684" s="81"/>
      <c r="O5684" s="12"/>
      <c r="P5684" s="12"/>
      <c r="Q5684" s="12"/>
      <c r="R5684" s="12"/>
      <c r="S5684" s="12"/>
      <c r="U5684" s="3"/>
      <c r="V5684" s="3"/>
    </row>
    <row r="5685" spans="1:22" x14ac:dyDescent="0.3">
      <c r="A5685" s="81"/>
      <c r="O5685" s="12"/>
      <c r="P5685" s="12"/>
      <c r="Q5685" s="12"/>
      <c r="R5685" s="12"/>
      <c r="S5685" s="12"/>
      <c r="U5685" s="3"/>
      <c r="V5685" s="3"/>
    </row>
    <row r="5686" spans="1:22" x14ac:dyDescent="0.3">
      <c r="A5686" s="81"/>
      <c r="O5686" s="12"/>
      <c r="P5686" s="12"/>
      <c r="Q5686" s="12"/>
      <c r="R5686" s="12"/>
      <c r="S5686" s="12"/>
      <c r="U5686" s="3"/>
      <c r="V5686" s="3"/>
    </row>
    <row r="5687" spans="1:22" x14ac:dyDescent="0.3">
      <c r="A5687" s="81"/>
      <c r="O5687" s="12"/>
      <c r="P5687" s="12"/>
      <c r="Q5687" s="12"/>
      <c r="R5687" s="12"/>
      <c r="S5687" s="12"/>
      <c r="U5687" s="3"/>
      <c r="V5687" s="3"/>
    </row>
    <row r="5688" spans="1:22" x14ac:dyDescent="0.3">
      <c r="A5688" s="81"/>
      <c r="O5688" s="12"/>
      <c r="P5688" s="12"/>
      <c r="Q5688" s="12"/>
      <c r="R5688" s="12"/>
      <c r="S5688" s="12"/>
      <c r="U5688" s="3"/>
      <c r="V5688" s="3"/>
    </row>
    <row r="5689" spans="1:22" x14ac:dyDescent="0.3">
      <c r="A5689" s="81"/>
      <c r="O5689" s="12"/>
      <c r="P5689" s="12"/>
      <c r="Q5689" s="12"/>
      <c r="R5689" s="12"/>
      <c r="S5689" s="12"/>
      <c r="U5689" s="3"/>
      <c r="V5689" s="3"/>
    </row>
    <row r="5690" spans="1:22" x14ac:dyDescent="0.3">
      <c r="A5690" s="81"/>
      <c r="O5690" s="12"/>
      <c r="P5690" s="12"/>
      <c r="Q5690" s="12"/>
      <c r="R5690" s="12"/>
      <c r="S5690" s="12"/>
      <c r="U5690" s="3"/>
      <c r="V5690" s="3"/>
    </row>
    <row r="5691" spans="1:22" x14ac:dyDescent="0.3">
      <c r="A5691" s="81"/>
      <c r="O5691" s="12"/>
      <c r="P5691" s="12"/>
      <c r="Q5691" s="12"/>
      <c r="R5691" s="12"/>
      <c r="S5691" s="12"/>
      <c r="U5691" s="3"/>
      <c r="V5691" s="3"/>
    </row>
    <row r="5692" spans="1:22" x14ac:dyDescent="0.3">
      <c r="A5692" s="81"/>
      <c r="O5692" s="12"/>
      <c r="P5692" s="12"/>
      <c r="Q5692" s="12"/>
      <c r="R5692" s="12"/>
      <c r="S5692" s="12"/>
      <c r="U5692" s="3"/>
      <c r="V5692" s="3"/>
    </row>
    <row r="5693" spans="1:22" x14ac:dyDescent="0.3">
      <c r="A5693" s="81"/>
      <c r="O5693" s="12"/>
      <c r="P5693" s="12"/>
      <c r="Q5693" s="12"/>
      <c r="R5693" s="12"/>
      <c r="S5693" s="12"/>
      <c r="U5693" s="3"/>
      <c r="V5693" s="3"/>
    </row>
    <row r="5694" spans="1:22" x14ac:dyDescent="0.3">
      <c r="A5694" s="81"/>
      <c r="O5694" s="12"/>
      <c r="P5694" s="12"/>
      <c r="Q5694" s="12"/>
      <c r="R5694" s="12"/>
      <c r="S5694" s="12"/>
      <c r="U5694" s="3"/>
      <c r="V5694" s="3"/>
    </row>
    <row r="5695" spans="1:22" x14ac:dyDescent="0.3">
      <c r="A5695" s="81"/>
      <c r="O5695" s="12"/>
      <c r="P5695" s="12"/>
      <c r="Q5695" s="12"/>
      <c r="R5695" s="12"/>
      <c r="S5695" s="12"/>
      <c r="U5695" s="3"/>
      <c r="V5695" s="3"/>
    </row>
    <row r="5696" spans="1:22" x14ac:dyDescent="0.3">
      <c r="A5696" s="81"/>
      <c r="O5696" s="12"/>
      <c r="P5696" s="12"/>
      <c r="Q5696" s="12"/>
      <c r="R5696" s="12"/>
      <c r="S5696" s="12"/>
      <c r="U5696" s="3"/>
      <c r="V5696" s="3"/>
    </row>
    <row r="5697" spans="1:22" x14ac:dyDescent="0.3">
      <c r="A5697" s="81"/>
      <c r="O5697" s="12"/>
      <c r="P5697" s="12"/>
      <c r="Q5697" s="12"/>
      <c r="R5697" s="12"/>
      <c r="S5697" s="12"/>
      <c r="U5697" s="3"/>
      <c r="V5697" s="3"/>
    </row>
    <row r="5698" spans="1:22" x14ac:dyDescent="0.3">
      <c r="A5698" s="81"/>
      <c r="O5698" s="12"/>
      <c r="P5698" s="12"/>
      <c r="Q5698" s="12"/>
      <c r="R5698" s="12"/>
      <c r="S5698" s="12"/>
      <c r="U5698" s="3"/>
      <c r="V5698" s="3"/>
    </row>
    <row r="5699" spans="1:22" x14ac:dyDescent="0.3">
      <c r="A5699" s="81"/>
      <c r="O5699" s="12"/>
      <c r="P5699" s="12"/>
      <c r="Q5699" s="12"/>
      <c r="R5699" s="12"/>
      <c r="S5699" s="12"/>
      <c r="U5699" s="3"/>
      <c r="V5699" s="3"/>
    </row>
    <row r="5700" spans="1:22" x14ac:dyDescent="0.3">
      <c r="A5700" s="81"/>
      <c r="O5700" s="12"/>
      <c r="P5700" s="12"/>
      <c r="Q5700" s="12"/>
      <c r="R5700" s="12"/>
      <c r="S5700" s="12"/>
      <c r="U5700" s="3"/>
      <c r="V5700" s="3"/>
    </row>
    <row r="5701" spans="1:22" x14ac:dyDescent="0.3">
      <c r="A5701" s="81"/>
      <c r="O5701" s="12"/>
      <c r="P5701" s="12"/>
      <c r="Q5701" s="12"/>
      <c r="R5701" s="12"/>
      <c r="S5701" s="12"/>
      <c r="U5701" s="3"/>
      <c r="V5701" s="3"/>
    </row>
    <row r="5702" spans="1:22" x14ac:dyDescent="0.3">
      <c r="A5702" s="81"/>
      <c r="O5702" s="12"/>
      <c r="P5702" s="12"/>
      <c r="Q5702" s="12"/>
      <c r="R5702" s="12"/>
      <c r="S5702" s="12"/>
      <c r="U5702" s="3"/>
      <c r="V5702" s="3"/>
    </row>
    <row r="5703" spans="1:22" x14ac:dyDescent="0.3">
      <c r="A5703" s="81"/>
      <c r="O5703" s="12"/>
      <c r="P5703" s="12"/>
      <c r="Q5703" s="12"/>
      <c r="R5703" s="12"/>
      <c r="S5703" s="12"/>
      <c r="U5703" s="3"/>
      <c r="V5703" s="3"/>
    </row>
    <row r="5704" spans="1:22" x14ac:dyDescent="0.3">
      <c r="A5704" s="81"/>
      <c r="O5704" s="12"/>
      <c r="P5704" s="12"/>
      <c r="Q5704" s="12"/>
      <c r="R5704" s="12"/>
      <c r="S5704" s="12"/>
      <c r="U5704" s="3"/>
      <c r="V5704" s="3"/>
    </row>
    <row r="5705" spans="1:22" x14ac:dyDescent="0.3">
      <c r="A5705" s="81"/>
      <c r="O5705" s="12"/>
      <c r="P5705" s="12"/>
      <c r="Q5705" s="12"/>
      <c r="R5705" s="12"/>
      <c r="S5705" s="12"/>
      <c r="U5705" s="3"/>
      <c r="V5705" s="3"/>
    </row>
    <row r="5706" spans="1:22" x14ac:dyDescent="0.3">
      <c r="A5706" s="81"/>
      <c r="O5706" s="12"/>
      <c r="P5706" s="12"/>
      <c r="Q5706" s="12"/>
      <c r="R5706" s="12"/>
      <c r="S5706" s="12"/>
      <c r="U5706" s="3"/>
      <c r="V5706" s="3"/>
    </row>
    <row r="5707" spans="1:22" x14ac:dyDescent="0.3">
      <c r="A5707" s="81"/>
      <c r="O5707" s="12"/>
      <c r="P5707" s="12"/>
      <c r="Q5707" s="12"/>
      <c r="R5707" s="12"/>
      <c r="S5707" s="12"/>
      <c r="U5707" s="3"/>
      <c r="V5707" s="3"/>
    </row>
    <row r="5708" spans="1:22" x14ac:dyDescent="0.3">
      <c r="A5708" s="81"/>
      <c r="O5708" s="12"/>
      <c r="P5708" s="12"/>
      <c r="Q5708" s="12"/>
      <c r="R5708" s="12"/>
      <c r="S5708" s="12"/>
      <c r="U5708" s="3"/>
      <c r="V5708" s="3"/>
    </row>
    <row r="5709" spans="1:22" x14ac:dyDescent="0.3">
      <c r="A5709" s="81"/>
      <c r="O5709" s="12"/>
      <c r="P5709" s="12"/>
      <c r="Q5709" s="12"/>
      <c r="R5709" s="12"/>
      <c r="S5709" s="12"/>
      <c r="U5709" s="3"/>
      <c r="V5709" s="3"/>
    </row>
    <row r="5710" spans="1:22" x14ac:dyDescent="0.3">
      <c r="A5710" s="81"/>
      <c r="O5710" s="12"/>
      <c r="P5710" s="12"/>
      <c r="Q5710" s="12"/>
      <c r="R5710" s="12"/>
      <c r="S5710" s="12"/>
      <c r="U5710" s="3"/>
      <c r="V5710" s="3"/>
    </row>
    <row r="5711" spans="1:22" x14ac:dyDescent="0.3">
      <c r="A5711" s="81"/>
      <c r="O5711" s="12"/>
      <c r="P5711" s="12"/>
      <c r="Q5711" s="12"/>
      <c r="R5711" s="12"/>
      <c r="S5711" s="12"/>
      <c r="U5711" s="3"/>
      <c r="V5711" s="3"/>
    </row>
    <row r="5712" spans="1:22" x14ac:dyDescent="0.3">
      <c r="A5712" s="81"/>
      <c r="O5712" s="12"/>
      <c r="P5712" s="12"/>
      <c r="Q5712" s="12"/>
      <c r="R5712" s="12"/>
      <c r="S5712" s="12"/>
      <c r="U5712" s="3"/>
      <c r="V5712" s="3"/>
    </row>
    <row r="5713" spans="1:22" x14ac:dyDescent="0.3">
      <c r="A5713" s="81"/>
      <c r="O5713" s="12"/>
      <c r="P5713" s="12"/>
      <c r="Q5713" s="12"/>
      <c r="R5713" s="12"/>
      <c r="S5713" s="12"/>
      <c r="U5713" s="3"/>
      <c r="V5713" s="3"/>
    </row>
    <row r="5714" spans="1:22" x14ac:dyDescent="0.3">
      <c r="A5714" s="81"/>
      <c r="O5714" s="12"/>
      <c r="P5714" s="12"/>
      <c r="Q5714" s="12"/>
      <c r="R5714" s="12"/>
      <c r="S5714" s="12"/>
      <c r="U5714" s="3"/>
      <c r="V5714" s="3"/>
    </row>
    <row r="5715" spans="1:22" x14ac:dyDescent="0.3">
      <c r="A5715" s="81"/>
      <c r="O5715" s="12"/>
      <c r="P5715" s="12"/>
      <c r="Q5715" s="12"/>
      <c r="R5715" s="12"/>
      <c r="S5715" s="12"/>
      <c r="U5715" s="3"/>
      <c r="V5715" s="3"/>
    </row>
    <row r="5716" spans="1:22" x14ac:dyDescent="0.3">
      <c r="A5716" s="81"/>
      <c r="O5716" s="12"/>
      <c r="P5716" s="12"/>
      <c r="Q5716" s="12"/>
      <c r="R5716" s="12"/>
      <c r="S5716" s="12"/>
      <c r="U5716" s="3"/>
      <c r="V5716" s="3"/>
    </row>
    <row r="5717" spans="1:22" x14ac:dyDescent="0.3">
      <c r="A5717" s="81"/>
      <c r="O5717" s="12"/>
      <c r="P5717" s="12"/>
      <c r="Q5717" s="12"/>
      <c r="R5717" s="12"/>
      <c r="S5717" s="12"/>
      <c r="U5717" s="3"/>
      <c r="V5717" s="3"/>
    </row>
    <row r="5718" spans="1:22" x14ac:dyDescent="0.3">
      <c r="A5718" s="81"/>
      <c r="O5718" s="12"/>
      <c r="P5718" s="12"/>
      <c r="Q5718" s="12"/>
      <c r="R5718" s="12"/>
      <c r="S5718" s="12"/>
      <c r="U5718" s="3"/>
      <c r="V5718" s="3"/>
    </row>
    <row r="5719" spans="1:22" x14ac:dyDescent="0.3">
      <c r="A5719" s="81"/>
      <c r="O5719" s="12"/>
      <c r="P5719" s="12"/>
      <c r="Q5719" s="12"/>
      <c r="R5719" s="12"/>
      <c r="S5719" s="12"/>
      <c r="U5719" s="3"/>
      <c r="V5719" s="3"/>
    </row>
    <row r="5720" spans="1:22" x14ac:dyDescent="0.3">
      <c r="A5720" s="81"/>
      <c r="O5720" s="12"/>
      <c r="P5720" s="12"/>
      <c r="Q5720" s="12"/>
      <c r="R5720" s="12"/>
      <c r="S5720" s="12"/>
      <c r="U5720" s="3"/>
      <c r="V5720" s="3"/>
    </row>
    <row r="5721" spans="1:22" x14ac:dyDescent="0.3">
      <c r="A5721" s="81"/>
      <c r="O5721" s="12"/>
      <c r="P5721" s="12"/>
      <c r="Q5721" s="12"/>
      <c r="R5721" s="12"/>
      <c r="S5721" s="12"/>
      <c r="U5721" s="3"/>
      <c r="V5721" s="3"/>
    </row>
    <row r="5722" spans="1:22" x14ac:dyDescent="0.3">
      <c r="A5722" s="81"/>
      <c r="O5722" s="12"/>
      <c r="P5722" s="12"/>
      <c r="Q5722" s="12"/>
      <c r="R5722" s="12"/>
      <c r="S5722" s="12"/>
      <c r="U5722" s="3"/>
      <c r="V5722" s="3"/>
    </row>
    <row r="5723" spans="1:22" x14ac:dyDescent="0.3">
      <c r="A5723" s="81"/>
      <c r="O5723" s="12"/>
      <c r="P5723" s="12"/>
      <c r="Q5723" s="12"/>
      <c r="R5723" s="12"/>
      <c r="S5723" s="12"/>
      <c r="U5723" s="3"/>
      <c r="V5723" s="3"/>
    </row>
    <row r="5724" spans="1:22" x14ac:dyDescent="0.3">
      <c r="A5724" s="81"/>
      <c r="O5724" s="12"/>
      <c r="P5724" s="12"/>
      <c r="Q5724" s="12"/>
      <c r="R5724" s="12"/>
      <c r="S5724" s="12"/>
      <c r="U5724" s="3"/>
      <c r="V5724" s="3"/>
    </row>
    <row r="5725" spans="1:22" x14ac:dyDescent="0.3">
      <c r="A5725" s="81"/>
      <c r="O5725" s="12"/>
      <c r="P5725" s="12"/>
      <c r="Q5725" s="12"/>
      <c r="R5725" s="12"/>
      <c r="S5725" s="12"/>
      <c r="U5725" s="3"/>
      <c r="V5725" s="3"/>
    </row>
    <row r="5726" spans="1:22" x14ac:dyDescent="0.3">
      <c r="A5726" s="81"/>
      <c r="O5726" s="12"/>
      <c r="P5726" s="12"/>
      <c r="Q5726" s="12"/>
      <c r="R5726" s="12"/>
      <c r="S5726" s="12"/>
      <c r="U5726" s="3"/>
      <c r="V5726" s="3"/>
    </row>
    <row r="5727" spans="1:22" x14ac:dyDescent="0.3">
      <c r="A5727" s="81"/>
      <c r="O5727" s="12"/>
      <c r="P5727" s="12"/>
      <c r="Q5727" s="12"/>
      <c r="R5727" s="12"/>
      <c r="S5727" s="12"/>
      <c r="U5727" s="3"/>
      <c r="V5727" s="3"/>
    </row>
    <row r="5728" spans="1:22" x14ac:dyDescent="0.3">
      <c r="A5728" s="81"/>
      <c r="O5728" s="12"/>
      <c r="P5728" s="12"/>
      <c r="Q5728" s="12"/>
      <c r="R5728" s="12"/>
      <c r="S5728" s="12"/>
      <c r="U5728" s="3"/>
      <c r="V5728" s="3"/>
    </row>
    <row r="5729" spans="1:22" x14ac:dyDescent="0.3">
      <c r="A5729" s="81"/>
      <c r="O5729" s="12"/>
      <c r="P5729" s="12"/>
      <c r="Q5729" s="12"/>
      <c r="R5729" s="12"/>
      <c r="S5729" s="12"/>
      <c r="U5729" s="3"/>
      <c r="V5729" s="3"/>
    </row>
    <row r="5730" spans="1:22" x14ac:dyDescent="0.3">
      <c r="A5730" s="81"/>
      <c r="O5730" s="12"/>
      <c r="P5730" s="12"/>
      <c r="Q5730" s="12"/>
      <c r="R5730" s="12"/>
      <c r="S5730" s="12"/>
      <c r="U5730" s="3"/>
      <c r="V5730" s="3"/>
    </row>
    <row r="5731" spans="1:22" x14ac:dyDescent="0.3">
      <c r="A5731" s="81"/>
      <c r="O5731" s="12"/>
      <c r="P5731" s="12"/>
      <c r="Q5731" s="12"/>
      <c r="R5731" s="12"/>
      <c r="S5731" s="12"/>
      <c r="U5731" s="3"/>
      <c r="V5731" s="3"/>
    </row>
    <row r="5732" spans="1:22" x14ac:dyDescent="0.3">
      <c r="A5732" s="81"/>
      <c r="O5732" s="12"/>
      <c r="P5732" s="12"/>
      <c r="Q5732" s="12"/>
      <c r="R5732" s="12"/>
      <c r="S5732" s="12"/>
      <c r="U5732" s="3"/>
      <c r="V5732" s="3"/>
    </row>
    <row r="5733" spans="1:22" x14ac:dyDescent="0.3">
      <c r="A5733" s="81"/>
      <c r="O5733" s="12"/>
      <c r="P5733" s="12"/>
      <c r="Q5733" s="12"/>
      <c r="R5733" s="12"/>
      <c r="S5733" s="12"/>
      <c r="U5733" s="3"/>
      <c r="V5733" s="3"/>
    </row>
    <row r="5734" spans="1:22" x14ac:dyDescent="0.3">
      <c r="A5734" s="81"/>
      <c r="O5734" s="12"/>
      <c r="P5734" s="12"/>
      <c r="Q5734" s="12"/>
      <c r="R5734" s="12"/>
      <c r="S5734" s="12"/>
      <c r="U5734" s="3"/>
      <c r="V5734" s="3"/>
    </row>
    <row r="5735" spans="1:22" x14ac:dyDescent="0.3">
      <c r="A5735" s="81"/>
      <c r="O5735" s="12"/>
      <c r="P5735" s="12"/>
      <c r="Q5735" s="12"/>
      <c r="R5735" s="12"/>
      <c r="S5735" s="12"/>
      <c r="U5735" s="3"/>
      <c r="V5735" s="3"/>
    </row>
    <row r="5736" spans="1:22" x14ac:dyDescent="0.3">
      <c r="A5736" s="81"/>
      <c r="O5736" s="12"/>
      <c r="P5736" s="12"/>
      <c r="Q5736" s="12"/>
      <c r="R5736" s="12"/>
      <c r="S5736" s="12"/>
      <c r="U5736" s="3"/>
      <c r="V5736" s="3"/>
    </row>
    <row r="5737" spans="1:22" x14ac:dyDescent="0.3">
      <c r="A5737" s="81"/>
      <c r="O5737" s="12"/>
      <c r="P5737" s="12"/>
      <c r="Q5737" s="12"/>
      <c r="R5737" s="12"/>
      <c r="S5737" s="12"/>
      <c r="U5737" s="3"/>
      <c r="V5737" s="3"/>
    </row>
    <row r="5738" spans="1:22" x14ac:dyDescent="0.3">
      <c r="A5738" s="81"/>
      <c r="O5738" s="12"/>
      <c r="P5738" s="12"/>
      <c r="Q5738" s="12"/>
      <c r="R5738" s="12"/>
      <c r="S5738" s="12"/>
      <c r="U5738" s="3"/>
      <c r="V5738" s="3"/>
    </row>
    <row r="5739" spans="1:22" x14ac:dyDescent="0.3">
      <c r="A5739" s="81"/>
      <c r="O5739" s="12"/>
      <c r="P5739" s="12"/>
      <c r="Q5739" s="12"/>
      <c r="R5739" s="12"/>
      <c r="S5739" s="12"/>
      <c r="U5739" s="3"/>
      <c r="V5739" s="3"/>
    </row>
    <row r="5740" spans="1:22" x14ac:dyDescent="0.3">
      <c r="A5740" s="81"/>
      <c r="O5740" s="12"/>
      <c r="P5740" s="12"/>
      <c r="Q5740" s="12"/>
      <c r="R5740" s="12"/>
      <c r="S5740" s="12"/>
      <c r="U5740" s="3"/>
      <c r="V5740" s="3"/>
    </row>
    <row r="5741" spans="1:22" x14ac:dyDescent="0.3">
      <c r="A5741" s="81"/>
      <c r="O5741" s="12"/>
      <c r="P5741" s="12"/>
      <c r="Q5741" s="12"/>
      <c r="R5741" s="12"/>
      <c r="S5741" s="12"/>
      <c r="U5741" s="3"/>
      <c r="V5741" s="3"/>
    </row>
    <row r="5742" spans="1:22" x14ac:dyDescent="0.3">
      <c r="A5742" s="81"/>
      <c r="O5742" s="12"/>
      <c r="P5742" s="12"/>
      <c r="Q5742" s="12"/>
      <c r="R5742" s="12"/>
      <c r="S5742" s="12"/>
      <c r="U5742" s="3"/>
      <c r="V5742" s="3"/>
    </row>
    <row r="5743" spans="1:22" x14ac:dyDescent="0.3">
      <c r="A5743" s="81"/>
      <c r="O5743" s="12"/>
      <c r="P5743" s="12"/>
      <c r="Q5743" s="12"/>
      <c r="R5743" s="12"/>
      <c r="S5743" s="12"/>
      <c r="U5743" s="3"/>
      <c r="V5743" s="3"/>
    </row>
    <row r="5744" spans="1:22" x14ac:dyDescent="0.3">
      <c r="A5744" s="81"/>
      <c r="O5744" s="12"/>
      <c r="P5744" s="12"/>
      <c r="Q5744" s="12"/>
      <c r="R5744" s="12"/>
      <c r="S5744" s="12"/>
      <c r="U5744" s="3"/>
      <c r="V5744" s="3"/>
    </row>
    <row r="5745" spans="1:22" x14ac:dyDescent="0.3">
      <c r="A5745" s="81"/>
      <c r="O5745" s="12"/>
      <c r="P5745" s="12"/>
      <c r="Q5745" s="12"/>
      <c r="R5745" s="12"/>
      <c r="S5745" s="12"/>
      <c r="U5745" s="3"/>
      <c r="V5745" s="3"/>
    </row>
    <row r="5746" spans="1:22" x14ac:dyDescent="0.3">
      <c r="A5746" s="81"/>
      <c r="O5746" s="12"/>
      <c r="P5746" s="12"/>
      <c r="Q5746" s="12"/>
      <c r="R5746" s="12"/>
      <c r="S5746" s="12"/>
      <c r="U5746" s="3"/>
      <c r="V5746" s="3"/>
    </row>
    <row r="5747" spans="1:22" x14ac:dyDescent="0.3">
      <c r="A5747" s="81"/>
      <c r="O5747" s="12"/>
      <c r="P5747" s="12"/>
      <c r="Q5747" s="12"/>
      <c r="R5747" s="12"/>
      <c r="S5747" s="12"/>
      <c r="U5747" s="3"/>
      <c r="V5747" s="3"/>
    </row>
    <row r="5748" spans="1:22" x14ac:dyDescent="0.3">
      <c r="A5748" s="81"/>
      <c r="O5748" s="12"/>
      <c r="P5748" s="12"/>
      <c r="Q5748" s="12"/>
      <c r="R5748" s="12"/>
      <c r="S5748" s="12"/>
      <c r="U5748" s="3"/>
      <c r="V5748" s="3"/>
    </row>
    <row r="5749" spans="1:22" x14ac:dyDescent="0.3">
      <c r="A5749" s="81"/>
      <c r="O5749" s="12"/>
      <c r="P5749" s="12"/>
      <c r="Q5749" s="12"/>
      <c r="R5749" s="12"/>
      <c r="S5749" s="12"/>
      <c r="U5749" s="3"/>
      <c r="V5749" s="3"/>
    </row>
    <row r="5750" spans="1:22" x14ac:dyDescent="0.3">
      <c r="A5750" s="81"/>
      <c r="O5750" s="12"/>
      <c r="P5750" s="12"/>
      <c r="Q5750" s="12"/>
      <c r="R5750" s="12"/>
      <c r="S5750" s="12"/>
      <c r="U5750" s="3"/>
      <c r="V5750" s="3"/>
    </row>
    <row r="5751" spans="1:22" x14ac:dyDescent="0.3">
      <c r="A5751" s="81"/>
      <c r="O5751" s="12"/>
      <c r="P5751" s="12"/>
      <c r="Q5751" s="12"/>
      <c r="R5751" s="12"/>
      <c r="S5751" s="12"/>
      <c r="U5751" s="3"/>
      <c r="V5751" s="3"/>
    </row>
    <row r="5752" spans="1:22" x14ac:dyDescent="0.3">
      <c r="A5752" s="81"/>
      <c r="O5752" s="12"/>
      <c r="P5752" s="12"/>
      <c r="Q5752" s="12"/>
      <c r="R5752" s="12"/>
      <c r="S5752" s="12"/>
      <c r="U5752" s="3"/>
      <c r="V5752" s="3"/>
    </row>
    <row r="5753" spans="1:22" x14ac:dyDescent="0.3">
      <c r="A5753" s="81"/>
      <c r="O5753" s="12"/>
      <c r="P5753" s="12"/>
      <c r="Q5753" s="12"/>
      <c r="R5753" s="12"/>
      <c r="S5753" s="12"/>
      <c r="U5753" s="3"/>
      <c r="V5753" s="3"/>
    </row>
    <row r="5754" spans="1:22" x14ac:dyDescent="0.3">
      <c r="A5754" s="81"/>
      <c r="O5754" s="12"/>
      <c r="P5754" s="12"/>
      <c r="Q5754" s="12"/>
      <c r="R5754" s="12"/>
      <c r="S5754" s="12"/>
      <c r="U5754" s="3"/>
      <c r="V5754" s="3"/>
    </row>
    <row r="5755" spans="1:22" x14ac:dyDescent="0.3">
      <c r="A5755" s="81"/>
      <c r="O5755" s="12"/>
      <c r="P5755" s="12"/>
      <c r="Q5755" s="12"/>
      <c r="R5755" s="12"/>
      <c r="S5755" s="12"/>
      <c r="U5755" s="3"/>
      <c r="V5755" s="3"/>
    </row>
    <row r="5756" spans="1:22" x14ac:dyDescent="0.3">
      <c r="A5756" s="81"/>
      <c r="O5756" s="12"/>
      <c r="P5756" s="12"/>
      <c r="Q5756" s="12"/>
      <c r="R5756" s="12"/>
      <c r="S5756" s="12"/>
      <c r="U5756" s="3"/>
      <c r="V5756" s="3"/>
    </row>
    <row r="5757" spans="1:22" x14ac:dyDescent="0.3">
      <c r="A5757" s="81"/>
      <c r="O5757" s="12"/>
      <c r="P5757" s="12"/>
      <c r="Q5757" s="12"/>
      <c r="R5757" s="12"/>
      <c r="S5757" s="12"/>
      <c r="U5757" s="3"/>
      <c r="V5757" s="3"/>
    </row>
    <row r="5758" spans="1:22" x14ac:dyDescent="0.3">
      <c r="A5758" s="81"/>
      <c r="O5758" s="12"/>
      <c r="P5758" s="12"/>
      <c r="Q5758" s="12"/>
      <c r="R5758" s="12"/>
      <c r="S5758" s="12"/>
      <c r="U5758" s="3"/>
      <c r="V5758" s="3"/>
    </row>
    <row r="5759" spans="1:22" x14ac:dyDescent="0.3">
      <c r="A5759" s="81"/>
      <c r="O5759" s="12"/>
      <c r="P5759" s="12"/>
      <c r="Q5759" s="12"/>
      <c r="R5759" s="12"/>
      <c r="S5759" s="12"/>
      <c r="U5759" s="3"/>
      <c r="V5759" s="3"/>
    </row>
    <row r="5760" spans="1:22" x14ac:dyDescent="0.3">
      <c r="A5760" s="81"/>
      <c r="O5760" s="12"/>
      <c r="P5760" s="12"/>
      <c r="Q5760" s="12"/>
      <c r="R5760" s="12"/>
      <c r="S5760" s="12"/>
      <c r="U5760" s="3"/>
      <c r="V5760" s="3"/>
    </row>
    <row r="5761" spans="1:22" x14ac:dyDescent="0.3">
      <c r="A5761" s="81"/>
      <c r="O5761" s="12"/>
      <c r="P5761" s="12"/>
      <c r="Q5761" s="12"/>
      <c r="R5761" s="12"/>
      <c r="S5761" s="12"/>
      <c r="U5761" s="3"/>
      <c r="V5761" s="3"/>
    </row>
    <row r="5762" spans="1:22" x14ac:dyDescent="0.3">
      <c r="A5762" s="81"/>
      <c r="O5762" s="12"/>
      <c r="P5762" s="12"/>
      <c r="Q5762" s="12"/>
      <c r="R5762" s="12"/>
      <c r="S5762" s="12"/>
      <c r="U5762" s="3"/>
      <c r="V5762" s="3"/>
    </row>
    <row r="5763" spans="1:22" x14ac:dyDescent="0.3">
      <c r="A5763" s="81"/>
      <c r="O5763" s="12"/>
      <c r="P5763" s="12"/>
      <c r="Q5763" s="12"/>
      <c r="R5763" s="12"/>
      <c r="S5763" s="12"/>
      <c r="U5763" s="3"/>
      <c r="V5763" s="3"/>
    </row>
    <row r="5764" spans="1:22" x14ac:dyDescent="0.3">
      <c r="A5764" s="81"/>
      <c r="O5764" s="12"/>
      <c r="P5764" s="12"/>
      <c r="Q5764" s="12"/>
      <c r="R5764" s="12"/>
      <c r="S5764" s="12"/>
      <c r="U5764" s="3"/>
      <c r="V5764" s="3"/>
    </row>
    <row r="5765" spans="1:22" x14ac:dyDescent="0.3">
      <c r="A5765" s="81"/>
      <c r="O5765" s="12"/>
      <c r="P5765" s="12"/>
      <c r="Q5765" s="12"/>
      <c r="R5765" s="12"/>
      <c r="S5765" s="12"/>
      <c r="U5765" s="3"/>
      <c r="V5765" s="3"/>
    </row>
    <row r="5766" spans="1:22" x14ac:dyDescent="0.3">
      <c r="A5766" s="81"/>
      <c r="O5766" s="12"/>
      <c r="P5766" s="12"/>
      <c r="Q5766" s="12"/>
      <c r="R5766" s="12"/>
      <c r="S5766" s="12"/>
      <c r="U5766" s="3"/>
      <c r="V5766" s="3"/>
    </row>
    <row r="5767" spans="1:22" x14ac:dyDescent="0.3">
      <c r="A5767" s="81"/>
      <c r="O5767" s="12"/>
      <c r="P5767" s="12"/>
      <c r="Q5767" s="12"/>
      <c r="R5767" s="12"/>
      <c r="S5767" s="12"/>
      <c r="U5767" s="3"/>
      <c r="V5767" s="3"/>
    </row>
    <row r="5768" spans="1:22" x14ac:dyDescent="0.3">
      <c r="A5768" s="81"/>
      <c r="O5768" s="12"/>
      <c r="P5768" s="12"/>
      <c r="Q5768" s="12"/>
      <c r="R5768" s="12"/>
      <c r="S5768" s="12"/>
      <c r="U5768" s="3"/>
      <c r="V5768" s="3"/>
    </row>
    <row r="5769" spans="1:22" x14ac:dyDescent="0.3">
      <c r="A5769" s="81"/>
      <c r="O5769" s="12"/>
      <c r="P5769" s="12"/>
      <c r="Q5769" s="12"/>
      <c r="R5769" s="12"/>
      <c r="S5769" s="12"/>
      <c r="U5769" s="3"/>
      <c r="V5769" s="3"/>
    </row>
    <row r="5770" spans="1:22" x14ac:dyDescent="0.3">
      <c r="A5770" s="81"/>
      <c r="O5770" s="12"/>
      <c r="P5770" s="12"/>
      <c r="Q5770" s="12"/>
      <c r="R5770" s="12"/>
      <c r="S5770" s="12"/>
      <c r="U5770" s="3"/>
      <c r="V5770" s="3"/>
    </row>
    <row r="5771" spans="1:22" x14ac:dyDescent="0.3">
      <c r="A5771" s="81"/>
      <c r="O5771" s="12"/>
      <c r="P5771" s="12"/>
      <c r="Q5771" s="12"/>
      <c r="R5771" s="12"/>
      <c r="S5771" s="12"/>
      <c r="U5771" s="3"/>
      <c r="V5771" s="3"/>
    </row>
    <row r="5772" spans="1:22" x14ac:dyDescent="0.3">
      <c r="A5772" s="81"/>
      <c r="O5772" s="12"/>
      <c r="P5772" s="12"/>
      <c r="Q5772" s="12"/>
      <c r="R5772" s="12"/>
      <c r="S5772" s="12"/>
      <c r="U5772" s="3"/>
      <c r="V5772" s="3"/>
    </row>
    <row r="5773" spans="1:22" x14ac:dyDescent="0.3">
      <c r="A5773" s="81"/>
      <c r="O5773" s="12"/>
      <c r="P5773" s="12"/>
      <c r="Q5773" s="12"/>
      <c r="R5773" s="12"/>
      <c r="S5773" s="12"/>
      <c r="U5773" s="3"/>
      <c r="V5773" s="3"/>
    </row>
    <row r="5774" spans="1:22" x14ac:dyDescent="0.3">
      <c r="A5774" s="81"/>
      <c r="O5774" s="12"/>
      <c r="P5774" s="12"/>
      <c r="Q5774" s="12"/>
      <c r="R5774" s="12"/>
      <c r="S5774" s="12"/>
      <c r="U5774" s="3"/>
      <c r="V5774" s="3"/>
    </row>
    <row r="5775" spans="1:22" x14ac:dyDescent="0.3">
      <c r="A5775" s="81"/>
      <c r="O5775" s="12"/>
      <c r="P5775" s="12"/>
      <c r="Q5775" s="12"/>
      <c r="R5775" s="12"/>
      <c r="S5775" s="12"/>
      <c r="U5775" s="3"/>
      <c r="V5775" s="3"/>
    </row>
    <row r="5776" spans="1:22" x14ac:dyDescent="0.3">
      <c r="A5776" s="81"/>
      <c r="O5776" s="12"/>
      <c r="P5776" s="12"/>
      <c r="Q5776" s="12"/>
      <c r="R5776" s="12"/>
      <c r="S5776" s="12"/>
      <c r="U5776" s="3"/>
      <c r="V5776" s="3"/>
    </row>
    <row r="5777" spans="1:22" x14ac:dyDescent="0.3">
      <c r="A5777" s="81"/>
      <c r="O5777" s="12"/>
      <c r="P5777" s="12"/>
      <c r="Q5777" s="12"/>
      <c r="R5777" s="12"/>
      <c r="S5777" s="12"/>
      <c r="U5777" s="3"/>
      <c r="V5777" s="3"/>
    </row>
    <row r="5778" spans="1:22" x14ac:dyDescent="0.3">
      <c r="A5778" s="81"/>
      <c r="O5778" s="12"/>
      <c r="P5778" s="12"/>
      <c r="Q5778" s="12"/>
      <c r="R5778" s="12"/>
      <c r="S5778" s="12"/>
      <c r="U5778" s="3"/>
      <c r="V5778" s="3"/>
    </row>
    <row r="5779" spans="1:22" x14ac:dyDescent="0.3">
      <c r="A5779" s="81"/>
      <c r="O5779" s="12"/>
      <c r="P5779" s="12"/>
      <c r="Q5779" s="12"/>
      <c r="R5779" s="12"/>
      <c r="S5779" s="12"/>
      <c r="U5779" s="3"/>
      <c r="V5779" s="3"/>
    </row>
    <row r="5780" spans="1:22" x14ac:dyDescent="0.3">
      <c r="A5780" s="81"/>
      <c r="O5780" s="12"/>
      <c r="P5780" s="12"/>
      <c r="Q5780" s="12"/>
      <c r="R5780" s="12"/>
      <c r="S5780" s="12"/>
      <c r="U5780" s="3"/>
      <c r="V5780" s="3"/>
    </row>
    <row r="5781" spans="1:22" x14ac:dyDescent="0.3">
      <c r="A5781" s="81"/>
      <c r="O5781" s="12"/>
      <c r="P5781" s="12"/>
      <c r="Q5781" s="12"/>
      <c r="R5781" s="12"/>
      <c r="S5781" s="12"/>
      <c r="U5781" s="3"/>
      <c r="V5781" s="3"/>
    </row>
    <row r="5782" spans="1:22" x14ac:dyDescent="0.3">
      <c r="A5782" s="81"/>
      <c r="O5782" s="12"/>
      <c r="P5782" s="12"/>
      <c r="Q5782" s="12"/>
      <c r="R5782" s="12"/>
      <c r="S5782" s="12"/>
      <c r="U5782" s="3"/>
      <c r="V5782" s="3"/>
    </row>
    <row r="5783" spans="1:22" x14ac:dyDescent="0.3">
      <c r="A5783" s="81"/>
      <c r="O5783" s="12"/>
      <c r="P5783" s="12"/>
      <c r="Q5783" s="12"/>
      <c r="R5783" s="12"/>
      <c r="S5783" s="12"/>
      <c r="U5783" s="3"/>
      <c r="V5783" s="3"/>
    </row>
    <row r="5784" spans="1:22" x14ac:dyDescent="0.3">
      <c r="A5784" s="81"/>
      <c r="O5784" s="12"/>
      <c r="P5784" s="12"/>
      <c r="Q5784" s="12"/>
      <c r="R5784" s="12"/>
      <c r="S5784" s="12"/>
      <c r="U5784" s="3"/>
      <c r="V5784" s="3"/>
    </row>
    <row r="5785" spans="1:22" x14ac:dyDescent="0.3">
      <c r="A5785" s="81"/>
      <c r="O5785" s="12"/>
      <c r="P5785" s="12"/>
      <c r="Q5785" s="12"/>
      <c r="R5785" s="12"/>
      <c r="S5785" s="12"/>
      <c r="U5785" s="3"/>
      <c r="V5785" s="3"/>
    </row>
    <row r="5786" spans="1:22" x14ac:dyDescent="0.3">
      <c r="A5786" s="81"/>
      <c r="O5786" s="12"/>
      <c r="P5786" s="12"/>
      <c r="Q5786" s="12"/>
      <c r="R5786" s="12"/>
      <c r="S5786" s="12"/>
      <c r="U5786" s="3"/>
      <c r="V5786" s="3"/>
    </row>
    <row r="5787" spans="1:22" x14ac:dyDescent="0.3">
      <c r="A5787" s="81"/>
      <c r="O5787" s="12"/>
      <c r="P5787" s="12"/>
      <c r="Q5787" s="12"/>
      <c r="R5787" s="12"/>
      <c r="S5787" s="12"/>
      <c r="U5787" s="3"/>
      <c r="V5787" s="3"/>
    </row>
    <row r="5788" spans="1:22" x14ac:dyDescent="0.3">
      <c r="A5788" s="81"/>
      <c r="O5788" s="12"/>
      <c r="P5788" s="12"/>
      <c r="Q5788" s="12"/>
      <c r="R5788" s="12"/>
      <c r="S5788" s="12"/>
      <c r="U5788" s="3"/>
      <c r="V5788" s="3"/>
    </row>
    <row r="5789" spans="1:22" x14ac:dyDescent="0.3">
      <c r="A5789" s="81"/>
      <c r="O5789" s="12"/>
      <c r="P5789" s="12"/>
      <c r="Q5789" s="12"/>
      <c r="R5789" s="12"/>
      <c r="S5789" s="12"/>
      <c r="U5789" s="3"/>
      <c r="V5789" s="3"/>
    </row>
    <row r="5790" spans="1:22" x14ac:dyDescent="0.3">
      <c r="A5790" s="81"/>
      <c r="O5790" s="12"/>
      <c r="P5790" s="12"/>
      <c r="Q5790" s="12"/>
      <c r="R5790" s="12"/>
      <c r="S5790" s="12"/>
      <c r="U5790" s="3"/>
      <c r="V5790" s="3"/>
    </row>
    <row r="5791" spans="1:22" x14ac:dyDescent="0.3">
      <c r="A5791" s="81"/>
      <c r="O5791" s="12"/>
      <c r="P5791" s="12"/>
      <c r="Q5791" s="12"/>
      <c r="R5791" s="12"/>
      <c r="S5791" s="12"/>
      <c r="U5791" s="3"/>
      <c r="V5791" s="3"/>
    </row>
    <row r="5792" spans="1:22" x14ac:dyDescent="0.3">
      <c r="A5792" s="81"/>
      <c r="O5792" s="12"/>
      <c r="P5792" s="12"/>
      <c r="Q5792" s="12"/>
      <c r="R5792" s="12"/>
      <c r="S5792" s="12"/>
      <c r="U5792" s="3"/>
      <c r="V5792" s="3"/>
    </row>
    <row r="5793" spans="1:22" x14ac:dyDescent="0.3">
      <c r="A5793" s="81"/>
      <c r="O5793" s="12"/>
      <c r="P5793" s="12"/>
      <c r="Q5793" s="12"/>
      <c r="R5793" s="12"/>
      <c r="S5793" s="12"/>
      <c r="U5793" s="3"/>
      <c r="V5793" s="3"/>
    </row>
    <row r="5794" spans="1:22" x14ac:dyDescent="0.3">
      <c r="A5794" s="81"/>
      <c r="O5794" s="12"/>
      <c r="P5794" s="12"/>
      <c r="Q5794" s="12"/>
      <c r="R5794" s="12"/>
      <c r="S5794" s="12"/>
      <c r="U5794" s="3"/>
      <c r="V5794" s="3"/>
    </row>
    <row r="5795" spans="1:22" x14ac:dyDescent="0.3">
      <c r="A5795" s="81"/>
      <c r="O5795" s="12"/>
      <c r="P5795" s="12"/>
      <c r="Q5795" s="12"/>
      <c r="R5795" s="12"/>
      <c r="S5795" s="12"/>
      <c r="U5795" s="3"/>
      <c r="V5795" s="3"/>
    </row>
    <row r="5796" spans="1:22" x14ac:dyDescent="0.3">
      <c r="A5796" s="81"/>
      <c r="O5796" s="12"/>
      <c r="P5796" s="12"/>
      <c r="Q5796" s="12"/>
      <c r="R5796" s="12"/>
      <c r="S5796" s="12"/>
      <c r="U5796" s="3"/>
      <c r="V5796" s="3"/>
    </row>
    <row r="5797" spans="1:22" x14ac:dyDescent="0.3">
      <c r="A5797" s="81"/>
      <c r="O5797" s="12"/>
      <c r="P5797" s="12"/>
      <c r="Q5797" s="12"/>
      <c r="R5797" s="12"/>
      <c r="S5797" s="12"/>
      <c r="U5797" s="3"/>
      <c r="V5797" s="3"/>
    </row>
    <row r="5798" spans="1:22" x14ac:dyDescent="0.3">
      <c r="A5798" s="81"/>
      <c r="O5798" s="12"/>
      <c r="P5798" s="12"/>
      <c r="Q5798" s="12"/>
      <c r="R5798" s="12"/>
      <c r="S5798" s="12"/>
      <c r="U5798" s="3"/>
      <c r="V5798" s="3"/>
    </row>
    <row r="5799" spans="1:22" x14ac:dyDescent="0.3">
      <c r="A5799" s="81"/>
      <c r="O5799" s="12"/>
      <c r="P5799" s="12"/>
      <c r="Q5799" s="12"/>
      <c r="R5799" s="12"/>
      <c r="S5799" s="12"/>
      <c r="U5799" s="3"/>
      <c r="V5799" s="3"/>
    </row>
    <row r="5800" spans="1:22" x14ac:dyDescent="0.3">
      <c r="A5800" s="81"/>
      <c r="O5800" s="12"/>
      <c r="P5800" s="12"/>
      <c r="Q5800" s="12"/>
      <c r="R5800" s="12"/>
      <c r="S5800" s="12"/>
      <c r="U5800" s="3"/>
      <c r="V5800" s="3"/>
    </row>
    <row r="5801" spans="1:22" x14ac:dyDescent="0.3">
      <c r="A5801" s="81"/>
      <c r="O5801" s="12"/>
      <c r="P5801" s="12"/>
      <c r="Q5801" s="12"/>
      <c r="R5801" s="12"/>
      <c r="S5801" s="12"/>
      <c r="U5801" s="3"/>
      <c r="V5801" s="3"/>
    </row>
    <row r="5802" spans="1:22" x14ac:dyDescent="0.3">
      <c r="A5802" s="81"/>
      <c r="O5802" s="12"/>
      <c r="P5802" s="12"/>
      <c r="Q5802" s="12"/>
      <c r="R5802" s="12"/>
      <c r="S5802" s="12"/>
      <c r="U5802" s="3"/>
      <c r="V5802" s="3"/>
    </row>
    <row r="5803" spans="1:22" x14ac:dyDescent="0.3">
      <c r="A5803" s="81"/>
      <c r="O5803" s="12"/>
      <c r="P5803" s="12"/>
      <c r="Q5803" s="12"/>
      <c r="R5803" s="12"/>
      <c r="S5803" s="12"/>
      <c r="U5803" s="3"/>
      <c r="V5803" s="3"/>
    </row>
    <row r="5804" spans="1:22" x14ac:dyDescent="0.3">
      <c r="A5804" s="81"/>
      <c r="O5804" s="12"/>
      <c r="P5804" s="12"/>
      <c r="Q5804" s="12"/>
      <c r="R5804" s="12"/>
      <c r="S5804" s="12"/>
      <c r="U5804" s="3"/>
      <c r="V5804" s="3"/>
    </row>
    <row r="5805" spans="1:22" x14ac:dyDescent="0.3">
      <c r="A5805" s="81"/>
      <c r="O5805" s="12"/>
      <c r="P5805" s="12"/>
      <c r="Q5805" s="12"/>
      <c r="R5805" s="12"/>
      <c r="S5805" s="12"/>
      <c r="U5805" s="3"/>
      <c r="V5805" s="3"/>
    </row>
    <row r="5806" spans="1:22" x14ac:dyDescent="0.3">
      <c r="A5806" s="81"/>
      <c r="O5806" s="12"/>
      <c r="P5806" s="12"/>
      <c r="Q5806" s="12"/>
      <c r="R5806" s="12"/>
      <c r="S5806" s="12"/>
      <c r="U5806" s="3"/>
      <c r="V5806" s="3"/>
    </row>
    <row r="5807" spans="1:22" x14ac:dyDescent="0.3">
      <c r="A5807" s="81"/>
      <c r="O5807" s="12"/>
      <c r="P5807" s="12"/>
      <c r="Q5807" s="12"/>
      <c r="R5807" s="12"/>
      <c r="S5807" s="12"/>
      <c r="U5807" s="3"/>
      <c r="V5807" s="3"/>
    </row>
    <row r="5808" spans="1:22" x14ac:dyDescent="0.3">
      <c r="A5808" s="81"/>
      <c r="O5808" s="12"/>
      <c r="P5808" s="12"/>
      <c r="Q5808" s="12"/>
      <c r="R5808" s="12"/>
      <c r="S5808" s="12"/>
      <c r="U5808" s="3"/>
      <c r="V5808" s="3"/>
    </row>
    <row r="5809" spans="1:22" x14ac:dyDescent="0.3">
      <c r="A5809" s="81"/>
      <c r="O5809" s="12"/>
      <c r="P5809" s="12"/>
      <c r="Q5809" s="12"/>
      <c r="R5809" s="12"/>
      <c r="S5809" s="12"/>
      <c r="U5809" s="3"/>
      <c r="V5809" s="3"/>
    </row>
    <row r="5810" spans="1:22" x14ac:dyDescent="0.3">
      <c r="A5810" s="81"/>
      <c r="O5810" s="12"/>
      <c r="P5810" s="12"/>
      <c r="Q5810" s="12"/>
      <c r="R5810" s="12"/>
      <c r="S5810" s="12"/>
      <c r="U5810" s="3"/>
      <c r="V5810" s="3"/>
    </row>
    <row r="5811" spans="1:22" x14ac:dyDescent="0.3">
      <c r="A5811" s="81"/>
      <c r="O5811" s="12"/>
      <c r="P5811" s="12"/>
      <c r="Q5811" s="12"/>
      <c r="R5811" s="12"/>
      <c r="S5811" s="12"/>
      <c r="U5811" s="3"/>
      <c r="V5811" s="3"/>
    </row>
    <row r="5812" spans="1:22" x14ac:dyDescent="0.3">
      <c r="A5812" s="81"/>
      <c r="O5812" s="12"/>
      <c r="P5812" s="12"/>
      <c r="Q5812" s="12"/>
      <c r="R5812" s="12"/>
      <c r="S5812" s="12"/>
      <c r="U5812" s="3"/>
      <c r="V5812" s="3"/>
    </row>
    <row r="5813" spans="1:22" x14ac:dyDescent="0.3">
      <c r="A5813" s="81"/>
      <c r="O5813" s="12"/>
      <c r="P5813" s="12"/>
      <c r="Q5813" s="12"/>
      <c r="R5813" s="12"/>
      <c r="S5813" s="12"/>
      <c r="U5813" s="3"/>
      <c r="V5813" s="3"/>
    </row>
    <row r="5814" spans="1:22" x14ac:dyDescent="0.3">
      <c r="A5814" s="81"/>
      <c r="O5814" s="12"/>
      <c r="P5814" s="12"/>
      <c r="Q5814" s="12"/>
      <c r="R5814" s="12"/>
      <c r="S5814" s="12"/>
      <c r="U5814" s="3"/>
      <c r="V5814" s="3"/>
    </row>
    <row r="5815" spans="1:22" x14ac:dyDescent="0.3">
      <c r="A5815" s="81"/>
      <c r="O5815" s="12"/>
      <c r="P5815" s="12"/>
      <c r="Q5815" s="12"/>
      <c r="R5815" s="12"/>
      <c r="S5815" s="12"/>
      <c r="U5815" s="3"/>
      <c r="V5815" s="3"/>
    </row>
    <row r="5816" spans="1:22" x14ac:dyDescent="0.3">
      <c r="A5816" s="81"/>
      <c r="O5816" s="12"/>
      <c r="P5816" s="12"/>
      <c r="Q5816" s="12"/>
      <c r="R5816" s="12"/>
      <c r="S5816" s="12"/>
      <c r="U5816" s="3"/>
      <c r="V5816" s="3"/>
    </row>
    <row r="5817" spans="1:22" x14ac:dyDescent="0.3">
      <c r="A5817" s="81"/>
      <c r="O5817" s="12"/>
      <c r="P5817" s="12"/>
      <c r="Q5817" s="12"/>
      <c r="R5817" s="12"/>
      <c r="S5817" s="12"/>
      <c r="U5817" s="3"/>
      <c r="V5817" s="3"/>
    </row>
    <row r="5818" spans="1:22" x14ac:dyDescent="0.3">
      <c r="A5818" s="81"/>
      <c r="O5818" s="12"/>
      <c r="P5818" s="12"/>
      <c r="Q5818" s="12"/>
      <c r="R5818" s="12"/>
      <c r="S5818" s="12"/>
      <c r="U5818" s="3"/>
      <c r="V5818" s="3"/>
    </row>
    <row r="5819" spans="1:22" x14ac:dyDescent="0.3">
      <c r="A5819" s="81"/>
      <c r="O5819" s="12"/>
      <c r="P5819" s="12"/>
      <c r="Q5819" s="12"/>
      <c r="R5819" s="12"/>
      <c r="S5819" s="12"/>
      <c r="U5819" s="3"/>
      <c r="V5819" s="3"/>
    </row>
    <row r="5820" spans="1:22" x14ac:dyDescent="0.3">
      <c r="A5820" s="81"/>
      <c r="O5820" s="12"/>
      <c r="P5820" s="12"/>
      <c r="Q5820" s="12"/>
      <c r="R5820" s="12"/>
      <c r="S5820" s="12"/>
      <c r="U5820" s="3"/>
      <c r="V5820" s="3"/>
    </row>
    <row r="5821" spans="1:22" x14ac:dyDescent="0.3">
      <c r="A5821" s="81"/>
      <c r="O5821" s="12"/>
      <c r="P5821" s="12"/>
      <c r="Q5821" s="12"/>
      <c r="R5821" s="12"/>
      <c r="S5821" s="12"/>
      <c r="U5821" s="3"/>
      <c r="V5821" s="3"/>
    </row>
    <row r="5822" spans="1:22" x14ac:dyDescent="0.3">
      <c r="A5822" s="81"/>
      <c r="O5822" s="12"/>
      <c r="P5822" s="12"/>
      <c r="Q5822" s="12"/>
      <c r="R5822" s="12"/>
      <c r="S5822" s="12"/>
      <c r="U5822" s="3"/>
      <c r="V5822" s="3"/>
    </row>
    <row r="5823" spans="1:22" x14ac:dyDescent="0.3">
      <c r="A5823" s="81"/>
      <c r="O5823" s="12"/>
      <c r="P5823" s="12"/>
      <c r="Q5823" s="12"/>
      <c r="R5823" s="12"/>
      <c r="S5823" s="12"/>
      <c r="U5823" s="3"/>
      <c r="V5823" s="3"/>
    </row>
    <row r="5824" spans="1:22" x14ac:dyDescent="0.3">
      <c r="A5824" s="81"/>
      <c r="O5824" s="12"/>
      <c r="P5824" s="12"/>
      <c r="Q5824" s="12"/>
      <c r="R5824" s="12"/>
      <c r="S5824" s="12"/>
      <c r="U5824" s="3"/>
      <c r="V5824" s="3"/>
    </row>
    <row r="5825" spans="1:22" x14ac:dyDescent="0.3">
      <c r="A5825" s="81"/>
      <c r="O5825" s="12"/>
      <c r="P5825" s="12"/>
      <c r="Q5825" s="12"/>
      <c r="R5825" s="12"/>
      <c r="S5825" s="12"/>
      <c r="U5825" s="3"/>
      <c r="V5825" s="3"/>
    </row>
    <row r="5826" spans="1:22" x14ac:dyDescent="0.3">
      <c r="A5826" s="81"/>
      <c r="O5826" s="12"/>
      <c r="P5826" s="12"/>
      <c r="Q5826" s="12"/>
      <c r="R5826" s="12"/>
      <c r="S5826" s="12"/>
      <c r="U5826" s="3"/>
      <c r="V5826" s="3"/>
    </row>
    <row r="5827" spans="1:22" x14ac:dyDescent="0.3">
      <c r="A5827" s="81"/>
      <c r="O5827" s="12"/>
      <c r="P5827" s="12"/>
      <c r="Q5827" s="12"/>
      <c r="R5827" s="12"/>
      <c r="S5827" s="12"/>
      <c r="U5827" s="3"/>
      <c r="V5827" s="3"/>
    </row>
    <row r="5828" spans="1:22" x14ac:dyDescent="0.3">
      <c r="A5828" s="81"/>
      <c r="O5828" s="12"/>
      <c r="P5828" s="12"/>
      <c r="Q5828" s="12"/>
      <c r="R5828" s="12"/>
      <c r="S5828" s="12"/>
      <c r="U5828" s="3"/>
      <c r="V5828" s="3"/>
    </row>
    <row r="5829" spans="1:22" x14ac:dyDescent="0.3">
      <c r="A5829" s="81"/>
      <c r="O5829" s="12"/>
      <c r="P5829" s="12"/>
      <c r="Q5829" s="12"/>
      <c r="R5829" s="12"/>
      <c r="S5829" s="12"/>
      <c r="U5829" s="3"/>
      <c r="V5829" s="3"/>
    </row>
    <row r="5830" spans="1:22" x14ac:dyDescent="0.3">
      <c r="A5830" s="81"/>
      <c r="O5830" s="12"/>
      <c r="P5830" s="12"/>
      <c r="Q5830" s="12"/>
      <c r="R5830" s="12"/>
      <c r="S5830" s="12"/>
      <c r="U5830" s="3"/>
      <c r="V5830" s="3"/>
    </row>
    <row r="5831" spans="1:22" x14ac:dyDescent="0.3">
      <c r="A5831" s="81"/>
      <c r="O5831" s="12"/>
      <c r="P5831" s="12"/>
      <c r="Q5831" s="12"/>
      <c r="R5831" s="12"/>
      <c r="S5831" s="12"/>
      <c r="U5831" s="3"/>
      <c r="V5831" s="3"/>
    </row>
    <row r="5832" spans="1:22" x14ac:dyDescent="0.3">
      <c r="A5832" s="81"/>
      <c r="O5832" s="12"/>
      <c r="P5832" s="12"/>
      <c r="Q5832" s="12"/>
      <c r="R5832" s="12"/>
      <c r="S5832" s="12"/>
      <c r="U5832" s="3"/>
      <c r="V5832" s="3"/>
    </row>
    <row r="5833" spans="1:22" x14ac:dyDescent="0.3">
      <c r="A5833" s="81"/>
      <c r="O5833" s="12"/>
      <c r="P5833" s="12"/>
      <c r="Q5833" s="12"/>
      <c r="R5833" s="12"/>
      <c r="S5833" s="12"/>
      <c r="U5833" s="3"/>
      <c r="V5833" s="3"/>
    </row>
    <row r="5834" spans="1:22" x14ac:dyDescent="0.3">
      <c r="A5834" s="81"/>
      <c r="O5834" s="12"/>
      <c r="P5834" s="12"/>
      <c r="Q5834" s="12"/>
      <c r="R5834" s="12"/>
      <c r="S5834" s="12"/>
      <c r="U5834" s="3"/>
      <c r="V5834" s="3"/>
    </row>
    <row r="5835" spans="1:22" x14ac:dyDescent="0.3">
      <c r="A5835" s="81"/>
      <c r="O5835" s="12"/>
      <c r="P5835" s="12"/>
      <c r="Q5835" s="12"/>
      <c r="R5835" s="12"/>
      <c r="S5835" s="12"/>
      <c r="U5835" s="3"/>
      <c r="V5835" s="3"/>
    </row>
    <row r="5836" spans="1:22" x14ac:dyDescent="0.3">
      <c r="A5836" s="81"/>
      <c r="O5836" s="12"/>
      <c r="P5836" s="12"/>
      <c r="Q5836" s="12"/>
      <c r="R5836" s="12"/>
      <c r="S5836" s="12"/>
      <c r="U5836" s="3"/>
      <c r="V5836" s="3"/>
    </row>
    <row r="5837" spans="1:22" x14ac:dyDescent="0.3">
      <c r="A5837" s="81"/>
      <c r="O5837" s="12"/>
      <c r="P5837" s="12"/>
      <c r="Q5837" s="12"/>
      <c r="R5837" s="12"/>
      <c r="S5837" s="12"/>
      <c r="U5837" s="3"/>
      <c r="V5837" s="3"/>
    </row>
    <row r="5838" spans="1:22" x14ac:dyDescent="0.3">
      <c r="A5838" s="81"/>
      <c r="O5838" s="12"/>
      <c r="P5838" s="12"/>
      <c r="Q5838" s="12"/>
      <c r="R5838" s="12"/>
      <c r="S5838" s="12"/>
      <c r="U5838" s="3"/>
      <c r="V5838" s="3"/>
    </row>
    <row r="5839" spans="1:22" x14ac:dyDescent="0.3">
      <c r="A5839" s="81"/>
      <c r="O5839" s="12"/>
      <c r="P5839" s="12"/>
      <c r="Q5839" s="12"/>
      <c r="R5839" s="12"/>
      <c r="S5839" s="12"/>
      <c r="U5839" s="3"/>
      <c r="V5839" s="3"/>
    </row>
    <row r="5840" spans="1:22" x14ac:dyDescent="0.3">
      <c r="A5840" s="81"/>
      <c r="O5840" s="12"/>
      <c r="P5840" s="12"/>
      <c r="Q5840" s="12"/>
      <c r="R5840" s="12"/>
      <c r="S5840" s="12"/>
      <c r="U5840" s="3"/>
      <c r="V5840" s="3"/>
    </row>
    <row r="5841" spans="1:22" x14ac:dyDescent="0.3">
      <c r="A5841" s="81"/>
      <c r="O5841" s="12"/>
      <c r="P5841" s="12"/>
      <c r="Q5841" s="12"/>
      <c r="R5841" s="12"/>
      <c r="S5841" s="12"/>
      <c r="U5841" s="3"/>
      <c r="V5841" s="3"/>
    </row>
    <row r="5842" spans="1:22" x14ac:dyDescent="0.3">
      <c r="A5842" s="81"/>
      <c r="O5842" s="12"/>
      <c r="P5842" s="12"/>
      <c r="Q5842" s="12"/>
      <c r="R5842" s="12"/>
      <c r="S5842" s="12"/>
      <c r="U5842" s="3"/>
      <c r="V5842" s="3"/>
    </row>
    <row r="5843" spans="1:22" x14ac:dyDescent="0.3">
      <c r="A5843" s="81"/>
      <c r="O5843" s="12"/>
      <c r="P5843" s="12"/>
      <c r="Q5843" s="12"/>
      <c r="R5843" s="12"/>
      <c r="S5843" s="12"/>
      <c r="U5843" s="3"/>
      <c r="V5843" s="3"/>
    </row>
    <row r="5844" spans="1:22" x14ac:dyDescent="0.3">
      <c r="A5844" s="81"/>
      <c r="O5844" s="12"/>
      <c r="P5844" s="12"/>
      <c r="Q5844" s="12"/>
      <c r="R5844" s="12"/>
      <c r="S5844" s="12"/>
      <c r="U5844" s="3"/>
      <c r="V5844" s="3"/>
    </row>
    <row r="5845" spans="1:22" x14ac:dyDescent="0.3">
      <c r="A5845" s="81"/>
      <c r="O5845" s="12"/>
      <c r="P5845" s="12"/>
      <c r="Q5845" s="12"/>
      <c r="R5845" s="12"/>
      <c r="S5845" s="12"/>
      <c r="U5845" s="3"/>
      <c r="V5845" s="3"/>
    </row>
    <row r="5846" spans="1:22" x14ac:dyDescent="0.3">
      <c r="A5846" s="81"/>
      <c r="O5846" s="12"/>
      <c r="P5846" s="12"/>
      <c r="Q5846" s="12"/>
      <c r="R5846" s="12"/>
      <c r="S5846" s="12"/>
      <c r="U5846" s="3"/>
      <c r="V5846" s="3"/>
    </row>
    <row r="5847" spans="1:22" x14ac:dyDescent="0.3">
      <c r="A5847" s="81"/>
      <c r="O5847" s="12"/>
      <c r="P5847" s="12"/>
      <c r="Q5847" s="12"/>
      <c r="R5847" s="12"/>
      <c r="S5847" s="12"/>
      <c r="U5847" s="3"/>
      <c r="V5847" s="3"/>
    </row>
    <row r="5848" spans="1:22" x14ac:dyDescent="0.3">
      <c r="A5848" s="81"/>
      <c r="O5848" s="12"/>
      <c r="P5848" s="12"/>
      <c r="Q5848" s="12"/>
      <c r="R5848" s="12"/>
      <c r="S5848" s="12"/>
      <c r="U5848" s="3"/>
      <c r="V5848" s="3"/>
    </row>
    <row r="5849" spans="1:22" x14ac:dyDescent="0.3">
      <c r="A5849" s="81"/>
      <c r="O5849" s="12"/>
      <c r="P5849" s="12"/>
      <c r="Q5849" s="12"/>
      <c r="R5849" s="12"/>
      <c r="S5849" s="12"/>
      <c r="U5849" s="3"/>
      <c r="V5849" s="3"/>
    </row>
    <row r="5850" spans="1:22" x14ac:dyDescent="0.3">
      <c r="A5850" s="81"/>
      <c r="O5850" s="12"/>
      <c r="P5850" s="12"/>
      <c r="Q5850" s="12"/>
      <c r="R5850" s="12"/>
      <c r="S5850" s="12"/>
      <c r="U5850" s="3"/>
      <c r="V5850" s="3"/>
    </row>
    <row r="5851" spans="1:22" x14ac:dyDescent="0.3">
      <c r="A5851" s="81"/>
      <c r="O5851" s="12"/>
      <c r="P5851" s="12"/>
      <c r="Q5851" s="12"/>
      <c r="R5851" s="12"/>
      <c r="S5851" s="12"/>
      <c r="U5851" s="3"/>
      <c r="V5851" s="3"/>
    </row>
    <row r="5852" spans="1:22" x14ac:dyDescent="0.3">
      <c r="A5852" s="81"/>
      <c r="O5852" s="12"/>
      <c r="P5852" s="12"/>
      <c r="Q5852" s="12"/>
      <c r="R5852" s="12"/>
      <c r="S5852" s="12"/>
      <c r="U5852" s="3"/>
      <c r="V5852" s="3"/>
    </row>
    <row r="5853" spans="1:22" x14ac:dyDescent="0.3">
      <c r="A5853" s="81"/>
      <c r="O5853" s="12"/>
      <c r="P5853" s="12"/>
      <c r="Q5853" s="12"/>
      <c r="R5853" s="12"/>
      <c r="S5853" s="12"/>
      <c r="U5853" s="3"/>
      <c r="V5853" s="3"/>
    </row>
    <row r="5854" spans="1:22" x14ac:dyDescent="0.3">
      <c r="A5854" s="81"/>
      <c r="O5854" s="12"/>
      <c r="P5854" s="12"/>
      <c r="Q5854" s="12"/>
      <c r="R5854" s="12"/>
      <c r="S5854" s="12"/>
      <c r="U5854" s="3"/>
      <c r="V5854" s="3"/>
    </row>
    <row r="5855" spans="1:22" x14ac:dyDescent="0.3">
      <c r="A5855" s="81"/>
      <c r="O5855" s="12"/>
      <c r="P5855" s="12"/>
      <c r="Q5855" s="12"/>
      <c r="R5855" s="12"/>
      <c r="S5855" s="12"/>
      <c r="U5855" s="3"/>
      <c r="V5855" s="3"/>
    </row>
    <row r="5856" spans="1:22" x14ac:dyDescent="0.3">
      <c r="A5856" s="81"/>
      <c r="O5856" s="12"/>
      <c r="P5856" s="12"/>
      <c r="Q5856" s="12"/>
      <c r="R5856" s="12"/>
      <c r="S5856" s="12"/>
      <c r="U5856" s="3"/>
      <c r="V5856" s="3"/>
    </row>
    <row r="5857" spans="1:22" x14ac:dyDescent="0.3">
      <c r="A5857" s="81"/>
      <c r="O5857" s="12"/>
      <c r="P5857" s="12"/>
      <c r="Q5857" s="12"/>
      <c r="R5857" s="12"/>
      <c r="S5857" s="12"/>
      <c r="U5857" s="3"/>
      <c r="V5857" s="3"/>
    </row>
    <row r="5858" spans="1:22" x14ac:dyDescent="0.3">
      <c r="A5858" s="81"/>
      <c r="O5858" s="12"/>
      <c r="P5858" s="12"/>
      <c r="Q5858" s="12"/>
      <c r="R5858" s="12"/>
      <c r="S5858" s="12"/>
      <c r="U5858" s="3"/>
      <c r="V5858" s="3"/>
    </row>
    <row r="5859" spans="1:22" x14ac:dyDescent="0.3">
      <c r="A5859" s="81"/>
      <c r="O5859" s="12"/>
      <c r="P5859" s="12"/>
      <c r="Q5859" s="12"/>
      <c r="R5859" s="12"/>
      <c r="S5859" s="12"/>
      <c r="U5859" s="3"/>
      <c r="V5859" s="3"/>
    </row>
    <row r="5860" spans="1:22" x14ac:dyDescent="0.3">
      <c r="A5860" s="81"/>
      <c r="O5860" s="12"/>
      <c r="P5860" s="12"/>
      <c r="Q5860" s="12"/>
      <c r="R5860" s="12"/>
      <c r="S5860" s="12"/>
      <c r="U5860" s="3"/>
      <c r="V5860" s="3"/>
    </row>
    <row r="5861" spans="1:22" x14ac:dyDescent="0.3">
      <c r="A5861" s="81"/>
      <c r="O5861" s="12"/>
      <c r="P5861" s="12"/>
      <c r="Q5861" s="12"/>
      <c r="R5861" s="12"/>
      <c r="S5861" s="12"/>
      <c r="U5861" s="3"/>
      <c r="V5861" s="3"/>
    </row>
    <row r="5862" spans="1:22" x14ac:dyDescent="0.3">
      <c r="A5862" s="81"/>
      <c r="O5862" s="12"/>
      <c r="P5862" s="12"/>
      <c r="Q5862" s="12"/>
      <c r="R5862" s="12"/>
      <c r="S5862" s="12"/>
      <c r="U5862" s="3"/>
      <c r="V5862" s="3"/>
    </row>
    <row r="5863" spans="1:22" x14ac:dyDescent="0.3">
      <c r="A5863" s="81"/>
      <c r="O5863" s="12"/>
      <c r="P5863" s="12"/>
      <c r="Q5863" s="12"/>
      <c r="R5863" s="12"/>
      <c r="S5863" s="12"/>
      <c r="U5863" s="3"/>
      <c r="V5863" s="3"/>
    </row>
    <row r="5864" spans="1:22" x14ac:dyDescent="0.3">
      <c r="A5864" s="81"/>
      <c r="O5864" s="12"/>
      <c r="P5864" s="12"/>
      <c r="Q5864" s="12"/>
      <c r="R5864" s="12"/>
      <c r="S5864" s="12"/>
      <c r="U5864" s="3"/>
      <c r="V5864" s="3"/>
    </row>
    <row r="5865" spans="1:22" x14ac:dyDescent="0.3">
      <c r="A5865" s="81"/>
      <c r="O5865" s="12"/>
      <c r="P5865" s="12"/>
      <c r="Q5865" s="12"/>
      <c r="R5865" s="12"/>
      <c r="S5865" s="12"/>
      <c r="U5865" s="3"/>
      <c r="V5865" s="3"/>
    </row>
    <row r="5866" spans="1:22" x14ac:dyDescent="0.3">
      <c r="A5866" s="81"/>
      <c r="O5866" s="12"/>
      <c r="P5866" s="12"/>
      <c r="Q5866" s="12"/>
      <c r="R5866" s="12"/>
      <c r="S5866" s="12"/>
      <c r="U5866" s="3"/>
      <c r="V5866" s="3"/>
    </row>
    <row r="5867" spans="1:22" x14ac:dyDescent="0.3">
      <c r="A5867" s="81"/>
      <c r="O5867" s="12"/>
      <c r="P5867" s="12"/>
      <c r="Q5867" s="12"/>
      <c r="R5867" s="12"/>
      <c r="S5867" s="12"/>
      <c r="U5867" s="3"/>
      <c r="V5867" s="3"/>
    </row>
    <row r="5868" spans="1:22" x14ac:dyDescent="0.3">
      <c r="A5868" s="81"/>
      <c r="O5868" s="12"/>
      <c r="P5868" s="12"/>
      <c r="Q5868" s="12"/>
      <c r="R5868" s="12"/>
      <c r="S5868" s="12"/>
      <c r="U5868" s="3"/>
      <c r="V5868" s="3"/>
    </row>
    <row r="5869" spans="1:22" x14ac:dyDescent="0.3">
      <c r="A5869" s="81"/>
      <c r="O5869" s="12"/>
      <c r="P5869" s="12"/>
      <c r="Q5869" s="12"/>
      <c r="R5869" s="12"/>
      <c r="S5869" s="12"/>
      <c r="U5869" s="3"/>
      <c r="V5869" s="3"/>
    </row>
    <row r="5870" spans="1:22" x14ac:dyDescent="0.3">
      <c r="A5870" s="81"/>
      <c r="O5870" s="12"/>
      <c r="P5870" s="12"/>
      <c r="Q5870" s="12"/>
      <c r="R5870" s="12"/>
      <c r="S5870" s="12"/>
      <c r="U5870" s="3"/>
      <c r="V5870" s="3"/>
    </row>
    <row r="5871" spans="1:22" x14ac:dyDescent="0.3">
      <c r="A5871" s="81"/>
      <c r="O5871" s="12"/>
      <c r="P5871" s="12"/>
      <c r="Q5871" s="12"/>
      <c r="R5871" s="12"/>
      <c r="S5871" s="12"/>
      <c r="U5871" s="3"/>
      <c r="V5871" s="3"/>
    </row>
    <row r="5872" spans="1:22" x14ac:dyDescent="0.3">
      <c r="A5872" s="81"/>
      <c r="O5872" s="12"/>
      <c r="P5872" s="12"/>
      <c r="Q5872" s="12"/>
      <c r="R5872" s="12"/>
      <c r="S5872" s="12"/>
      <c r="U5872" s="3"/>
      <c r="V5872" s="3"/>
    </row>
    <row r="5873" spans="1:22" x14ac:dyDescent="0.3">
      <c r="A5873" s="81"/>
      <c r="O5873" s="12"/>
      <c r="P5873" s="12"/>
      <c r="Q5873" s="12"/>
      <c r="R5873" s="12"/>
      <c r="S5873" s="12"/>
      <c r="U5873" s="3"/>
      <c r="V5873" s="3"/>
    </row>
    <row r="5874" spans="1:22" x14ac:dyDescent="0.3">
      <c r="A5874" s="81"/>
      <c r="O5874" s="12"/>
      <c r="P5874" s="12"/>
      <c r="Q5874" s="12"/>
      <c r="R5874" s="12"/>
      <c r="S5874" s="12"/>
      <c r="U5874" s="3"/>
      <c r="V5874" s="3"/>
    </row>
    <row r="5875" spans="1:22" x14ac:dyDescent="0.3">
      <c r="A5875" s="81"/>
      <c r="O5875" s="12"/>
      <c r="P5875" s="12"/>
      <c r="Q5875" s="12"/>
      <c r="R5875" s="12"/>
      <c r="S5875" s="12"/>
      <c r="U5875" s="3"/>
      <c r="V5875" s="3"/>
    </row>
    <row r="5876" spans="1:22" x14ac:dyDescent="0.3">
      <c r="A5876" s="81"/>
      <c r="O5876" s="12"/>
      <c r="P5876" s="12"/>
      <c r="Q5876" s="12"/>
      <c r="R5876" s="12"/>
      <c r="S5876" s="12"/>
      <c r="U5876" s="3"/>
      <c r="V5876" s="3"/>
    </row>
    <row r="5877" spans="1:22" x14ac:dyDescent="0.3">
      <c r="A5877" s="81"/>
      <c r="O5877" s="12"/>
      <c r="P5877" s="12"/>
      <c r="Q5877" s="12"/>
      <c r="R5877" s="12"/>
      <c r="S5877" s="12"/>
      <c r="U5877" s="3"/>
      <c r="V5877" s="3"/>
    </row>
    <row r="5878" spans="1:22" x14ac:dyDescent="0.3">
      <c r="A5878" s="81"/>
      <c r="O5878" s="12"/>
      <c r="P5878" s="12"/>
      <c r="Q5878" s="12"/>
      <c r="R5878" s="12"/>
      <c r="S5878" s="12"/>
      <c r="U5878" s="3"/>
      <c r="V5878" s="3"/>
    </row>
    <row r="5879" spans="1:22" x14ac:dyDescent="0.3">
      <c r="A5879" s="81"/>
      <c r="O5879" s="12"/>
      <c r="P5879" s="12"/>
      <c r="Q5879" s="12"/>
      <c r="R5879" s="12"/>
      <c r="S5879" s="12"/>
      <c r="U5879" s="3"/>
      <c r="V5879" s="3"/>
    </row>
    <row r="5880" spans="1:22" x14ac:dyDescent="0.3">
      <c r="A5880" s="81"/>
      <c r="O5880" s="12"/>
      <c r="P5880" s="12"/>
      <c r="Q5880" s="12"/>
      <c r="R5880" s="12"/>
      <c r="S5880" s="12"/>
      <c r="U5880" s="3"/>
      <c r="V5880" s="3"/>
    </row>
    <row r="5881" spans="1:22" x14ac:dyDescent="0.3">
      <c r="A5881" s="81"/>
      <c r="O5881" s="12"/>
      <c r="P5881" s="12"/>
      <c r="Q5881" s="12"/>
      <c r="R5881" s="12"/>
      <c r="S5881" s="12"/>
      <c r="U5881" s="3"/>
      <c r="V5881" s="3"/>
    </row>
    <row r="5882" spans="1:22" x14ac:dyDescent="0.3">
      <c r="A5882" s="81"/>
      <c r="O5882" s="12"/>
      <c r="P5882" s="12"/>
      <c r="Q5882" s="12"/>
      <c r="R5882" s="12"/>
      <c r="S5882" s="12"/>
      <c r="U5882" s="3"/>
      <c r="V5882" s="3"/>
    </row>
    <row r="5883" spans="1:22" x14ac:dyDescent="0.3">
      <c r="A5883" s="81"/>
      <c r="O5883" s="12"/>
      <c r="P5883" s="12"/>
      <c r="Q5883" s="12"/>
      <c r="R5883" s="12"/>
      <c r="S5883" s="12"/>
      <c r="U5883" s="3"/>
      <c r="V5883" s="3"/>
    </row>
    <row r="5884" spans="1:22" x14ac:dyDescent="0.3">
      <c r="A5884" s="81"/>
      <c r="O5884" s="12"/>
      <c r="P5884" s="12"/>
      <c r="Q5884" s="12"/>
      <c r="R5884" s="12"/>
      <c r="S5884" s="12"/>
      <c r="U5884" s="3"/>
      <c r="V5884" s="3"/>
    </row>
    <row r="5885" spans="1:22" x14ac:dyDescent="0.3">
      <c r="A5885" s="81"/>
      <c r="O5885" s="12"/>
      <c r="P5885" s="12"/>
      <c r="Q5885" s="12"/>
      <c r="R5885" s="12"/>
      <c r="S5885" s="12"/>
      <c r="U5885" s="3"/>
      <c r="V5885" s="3"/>
    </row>
    <row r="5886" spans="1:22" x14ac:dyDescent="0.3">
      <c r="A5886" s="81"/>
      <c r="O5886" s="12"/>
      <c r="P5886" s="12"/>
      <c r="Q5886" s="12"/>
      <c r="R5886" s="12"/>
      <c r="S5886" s="12"/>
      <c r="U5886" s="3"/>
      <c r="V5886" s="3"/>
    </row>
    <row r="5887" spans="1:22" x14ac:dyDescent="0.3">
      <c r="A5887" s="81"/>
      <c r="O5887" s="12"/>
      <c r="P5887" s="12"/>
      <c r="Q5887" s="12"/>
      <c r="R5887" s="12"/>
      <c r="S5887" s="12"/>
      <c r="U5887" s="3"/>
      <c r="V5887" s="3"/>
    </row>
    <row r="5888" spans="1:22" x14ac:dyDescent="0.3">
      <c r="A5888" s="81"/>
      <c r="O5888" s="12"/>
      <c r="P5888" s="12"/>
      <c r="Q5888" s="12"/>
      <c r="R5888" s="12"/>
      <c r="S5888" s="12"/>
      <c r="U5888" s="3"/>
      <c r="V5888" s="3"/>
    </row>
    <row r="5889" spans="1:22" x14ac:dyDescent="0.3">
      <c r="A5889" s="81"/>
      <c r="O5889" s="12"/>
      <c r="P5889" s="12"/>
      <c r="Q5889" s="12"/>
      <c r="R5889" s="12"/>
      <c r="S5889" s="12"/>
      <c r="U5889" s="3"/>
      <c r="V5889" s="3"/>
    </row>
    <row r="5890" spans="1:22" x14ac:dyDescent="0.3">
      <c r="A5890" s="81"/>
      <c r="O5890" s="12"/>
      <c r="P5890" s="12"/>
      <c r="Q5890" s="12"/>
      <c r="R5890" s="12"/>
      <c r="S5890" s="12"/>
      <c r="U5890" s="3"/>
      <c r="V5890" s="3"/>
    </row>
    <row r="5891" spans="1:22" x14ac:dyDescent="0.3">
      <c r="A5891" s="81"/>
      <c r="O5891" s="12"/>
      <c r="P5891" s="12"/>
      <c r="Q5891" s="12"/>
      <c r="R5891" s="12"/>
      <c r="S5891" s="12"/>
      <c r="U5891" s="3"/>
      <c r="V5891" s="3"/>
    </row>
    <row r="5892" spans="1:22" x14ac:dyDescent="0.3">
      <c r="A5892" s="81"/>
      <c r="O5892" s="12"/>
      <c r="P5892" s="12"/>
      <c r="Q5892" s="12"/>
      <c r="R5892" s="12"/>
      <c r="S5892" s="12"/>
      <c r="U5892" s="3"/>
      <c r="V5892" s="3"/>
    </row>
    <row r="5893" spans="1:22" x14ac:dyDescent="0.3">
      <c r="A5893" s="81"/>
      <c r="O5893" s="12"/>
      <c r="P5893" s="12"/>
      <c r="Q5893" s="12"/>
      <c r="R5893" s="12"/>
      <c r="S5893" s="12"/>
      <c r="U5893" s="3"/>
      <c r="V5893" s="3"/>
    </row>
    <row r="5894" spans="1:22" x14ac:dyDescent="0.3">
      <c r="A5894" s="81"/>
      <c r="O5894" s="12"/>
      <c r="P5894" s="12"/>
      <c r="Q5894" s="12"/>
      <c r="R5894" s="12"/>
      <c r="S5894" s="12"/>
      <c r="U5894" s="3"/>
      <c r="V5894" s="3"/>
    </row>
    <row r="5895" spans="1:22" x14ac:dyDescent="0.3">
      <c r="A5895" s="81"/>
      <c r="O5895" s="12"/>
      <c r="P5895" s="12"/>
      <c r="Q5895" s="12"/>
      <c r="R5895" s="12"/>
      <c r="S5895" s="12"/>
      <c r="U5895" s="3"/>
      <c r="V5895" s="3"/>
    </row>
    <row r="5896" spans="1:22" x14ac:dyDescent="0.3">
      <c r="A5896" s="81"/>
      <c r="O5896" s="12"/>
      <c r="P5896" s="12"/>
      <c r="Q5896" s="12"/>
      <c r="R5896" s="12"/>
      <c r="S5896" s="12"/>
      <c r="U5896" s="3"/>
      <c r="V5896" s="3"/>
    </row>
    <row r="5897" spans="1:22" x14ac:dyDescent="0.3">
      <c r="A5897" s="81"/>
      <c r="O5897" s="12"/>
      <c r="P5897" s="12"/>
      <c r="Q5897" s="12"/>
      <c r="R5897" s="12"/>
      <c r="S5897" s="12"/>
      <c r="U5897" s="3"/>
      <c r="V5897" s="3"/>
    </row>
    <row r="5898" spans="1:22" x14ac:dyDescent="0.3">
      <c r="A5898" s="81"/>
      <c r="O5898" s="12"/>
      <c r="P5898" s="12"/>
      <c r="Q5898" s="12"/>
      <c r="R5898" s="12"/>
      <c r="S5898" s="12"/>
      <c r="U5898" s="3"/>
      <c r="V5898" s="3"/>
    </row>
    <row r="5899" spans="1:22" x14ac:dyDescent="0.3">
      <c r="A5899" s="81"/>
      <c r="O5899" s="12"/>
      <c r="P5899" s="12"/>
      <c r="Q5899" s="12"/>
      <c r="R5899" s="12"/>
      <c r="S5899" s="12"/>
      <c r="U5899" s="3"/>
      <c r="V5899" s="3"/>
    </row>
    <row r="5900" spans="1:22" x14ac:dyDescent="0.3">
      <c r="A5900" s="81"/>
      <c r="O5900" s="12"/>
      <c r="P5900" s="12"/>
      <c r="Q5900" s="12"/>
      <c r="R5900" s="12"/>
      <c r="S5900" s="12"/>
      <c r="U5900" s="3"/>
      <c r="V5900" s="3"/>
    </row>
    <row r="5901" spans="1:22" x14ac:dyDescent="0.3">
      <c r="A5901" s="81"/>
      <c r="O5901" s="12"/>
      <c r="P5901" s="12"/>
      <c r="Q5901" s="12"/>
      <c r="R5901" s="12"/>
      <c r="S5901" s="12"/>
      <c r="U5901" s="3"/>
      <c r="V5901" s="3"/>
    </row>
    <row r="5902" spans="1:22" x14ac:dyDescent="0.3">
      <c r="A5902" s="81"/>
      <c r="O5902" s="12"/>
      <c r="P5902" s="12"/>
      <c r="Q5902" s="12"/>
      <c r="R5902" s="12"/>
      <c r="S5902" s="12"/>
      <c r="U5902" s="3"/>
      <c r="V5902" s="3"/>
    </row>
    <row r="5903" spans="1:22" x14ac:dyDescent="0.3">
      <c r="A5903" s="81"/>
      <c r="O5903" s="12"/>
      <c r="P5903" s="12"/>
      <c r="Q5903" s="12"/>
      <c r="R5903" s="12"/>
      <c r="S5903" s="12"/>
      <c r="U5903" s="3"/>
      <c r="V5903" s="3"/>
    </row>
    <row r="5904" spans="1:22" x14ac:dyDescent="0.3">
      <c r="A5904" s="81"/>
      <c r="O5904" s="12"/>
      <c r="P5904" s="12"/>
      <c r="Q5904" s="12"/>
      <c r="R5904" s="12"/>
      <c r="S5904" s="12"/>
      <c r="U5904" s="3"/>
      <c r="V5904" s="3"/>
    </row>
    <row r="5905" spans="1:22" x14ac:dyDescent="0.3">
      <c r="A5905" s="81"/>
      <c r="O5905" s="12"/>
      <c r="P5905" s="12"/>
      <c r="Q5905" s="12"/>
      <c r="R5905" s="12"/>
      <c r="S5905" s="12"/>
      <c r="U5905" s="3"/>
      <c r="V5905" s="3"/>
    </row>
    <row r="5906" spans="1:22" x14ac:dyDescent="0.3">
      <c r="A5906" s="81"/>
      <c r="O5906" s="12"/>
      <c r="P5906" s="12"/>
      <c r="Q5906" s="12"/>
      <c r="R5906" s="12"/>
      <c r="S5906" s="12"/>
      <c r="U5906" s="3"/>
      <c r="V5906" s="3"/>
    </row>
    <row r="5907" spans="1:22" x14ac:dyDescent="0.3">
      <c r="A5907" s="81"/>
      <c r="O5907" s="12"/>
      <c r="P5907" s="12"/>
      <c r="Q5907" s="12"/>
      <c r="R5907" s="12"/>
      <c r="S5907" s="12"/>
      <c r="U5907" s="3"/>
      <c r="V5907" s="3"/>
    </row>
    <row r="5908" spans="1:22" x14ac:dyDescent="0.3">
      <c r="A5908" s="81"/>
      <c r="O5908" s="12"/>
      <c r="P5908" s="12"/>
      <c r="Q5908" s="12"/>
      <c r="R5908" s="12"/>
      <c r="S5908" s="12"/>
      <c r="U5908" s="3"/>
      <c r="V5908" s="3"/>
    </row>
    <row r="5909" spans="1:22" x14ac:dyDescent="0.3">
      <c r="A5909" s="81"/>
      <c r="O5909" s="12"/>
      <c r="P5909" s="12"/>
      <c r="Q5909" s="12"/>
      <c r="R5909" s="12"/>
      <c r="S5909" s="12"/>
      <c r="U5909" s="3"/>
      <c r="V5909" s="3"/>
    </row>
    <row r="5910" spans="1:22" x14ac:dyDescent="0.3">
      <c r="A5910" s="81"/>
      <c r="O5910" s="12"/>
      <c r="P5910" s="12"/>
      <c r="Q5910" s="12"/>
      <c r="R5910" s="12"/>
      <c r="S5910" s="12"/>
      <c r="U5910" s="3"/>
      <c r="V5910" s="3"/>
    </row>
    <row r="5911" spans="1:22" x14ac:dyDescent="0.3">
      <c r="A5911" s="81"/>
      <c r="O5911" s="12"/>
      <c r="P5911" s="12"/>
      <c r="Q5911" s="12"/>
      <c r="R5911" s="12"/>
      <c r="S5911" s="12"/>
      <c r="U5911" s="3"/>
      <c r="V5911" s="3"/>
    </row>
    <row r="5912" spans="1:22" x14ac:dyDescent="0.3">
      <c r="A5912" s="81"/>
      <c r="O5912" s="12"/>
      <c r="P5912" s="12"/>
      <c r="Q5912" s="12"/>
      <c r="R5912" s="12"/>
      <c r="S5912" s="12"/>
      <c r="U5912" s="3"/>
      <c r="V5912" s="3"/>
    </row>
    <row r="5913" spans="1:22" x14ac:dyDescent="0.3">
      <c r="A5913" s="81"/>
      <c r="O5913" s="12"/>
      <c r="P5913" s="12"/>
      <c r="Q5913" s="12"/>
      <c r="R5913" s="12"/>
      <c r="S5913" s="12"/>
      <c r="U5913" s="3"/>
      <c r="V5913" s="3"/>
    </row>
    <row r="5914" spans="1:22" x14ac:dyDescent="0.3">
      <c r="A5914" s="81"/>
      <c r="O5914" s="12"/>
      <c r="P5914" s="12"/>
      <c r="Q5914" s="12"/>
      <c r="R5914" s="12"/>
      <c r="S5914" s="12"/>
      <c r="U5914" s="3"/>
      <c r="V5914" s="3"/>
    </row>
    <row r="5915" spans="1:22" x14ac:dyDescent="0.3">
      <c r="A5915" s="81"/>
      <c r="O5915" s="12"/>
      <c r="P5915" s="12"/>
      <c r="Q5915" s="12"/>
      <c r="R5915" s="12"/>
      <c r="S5915" s="12"/>
      <c r="U5915" s="3"/>
      <c r="V5915" s="3"/>
    </row>
    <row r="5916" spans="1:22" x14ac:dyDescent="0.3">
      <c r="A5916" s="81"/>
      <c r="O5916" s="12"/>
      <c r="P5916" s="12"/>
      <c r="Q5916" s="12"/>
      <c r="R5916" s="12"/>
      <c r="S5916" s="12"/>
      <c r="U5916" s="3"/>
      <c r="V5916" s="3"/>
    </row>
    <row r="5917" spans="1:22" x14ac:dyDescent="0.3">
      <c r="A5917" s="81"/>
      <c r="O5917" s="12"/>
      <c r="P5917" s="12"/>
      <c r="Q5917" s="12"/>
      <c r="R5917" s="12"/>
      <c r="S5917" s="12"/>
      <c r="U5917" s="3"/>
      <c r="V5917" s="3"/>
    </row>
    <row r="5918" spans="1:22" x14ac:dyDescent="0.3">
      <c r="A5918" s="81"/>
      <c r="O5918" s="12"/>
      <c r="P5918" s="12"/>
      <c r="Q5918" s="12"/>
      <c r="R5918" s="12"/>
      <c r="S5918" s="12"/>
      <c r="U5918" s="3"/>
      <c r="V5918" s="3"/>
    </row>
    <row r="5919" spans="1:22" x14ac:dyDescent="0.3">
      <c r="A5919" s="81"/>
      <c r="O5919" s="12"/>
      <c r="P5919" s="12"/>
      <c r="Q5919" s="12"/>
      <c r="R5919" s="12"/>
      <c r="S5919" s="12"/>
      <c r="U5919" s="3"/>
      <c r="V5919" s="3"/>
    </row>
    <row r="5920" spans="1:22" x14ac:dyDescent="0.3">
      <c r="A5920" s="81"/>
      <c r="O5920" s="12"/>
      <c r="P5920" s="12"/>
      <c r="Q5920" s="12"/>
      <c r="R5920" s="12"/>
      <c r="S5920" s="12"/>
      <c r="U5920" s="3"/>
      <c r="V5920" s="3"/>
    </row>
    <row r="5921" spans="1:22" x14ac:dyDescent="0.3">
      <c r="A5921" s="81"/>
      <c r="O5921" s="12"/>
      <c r="P5921" s="12"/>
      <c r="Q5921" s="12"/>
      <c r="R5921" s="12"/>
      <c r="S5921" s="12"/>
      <c r="U5921" s="3"/>
      <c r="V5921" s="3"/>
    </row>
    <row r="5922" spans="1:22" x14ac:dyDescent="0.3">
      <c r="A5922" s="81"/>
      <c r="O5922" s="12"/>
      <c r="P5922" s="12"/>
      <c r="Q5922" s="12"/>
      <c r="R5922" s="12"/>
      <c r="S5922" s="12"/>
      <c r="U5922" s="3"/>
      <c r="V5922" s="3"/>
    </row>
    <row r="5923" spans="1:22" x14ac:dyDescent="0.3">
      <c r="A5923" s="81"/>
      <c r="O5923" s="12"/>
      <c r="P5923" s="12"/>
      <c r="Q5923" s="12"/>
      <c r="R5923" s="12"/>
      <c r="S5923" s="12"/>
      <c r="U5923" s="3"/>
      <c r="V5923" s="3"/>
    </row>
    <row r="5924" spans="1:22" x14ac:dyDescent="0.3">
      <c r="A5924" s="81"/>
      <c r="O5924" s="12"/>
      <c r="P5924" s="12"/>
      <c r="Q5924" s="12"/>
      <c r="R5924" s="12"/>
      <c r="S5924" s="12"/>
      <c r="U5924" s="3"/>
      <c r="V5924" s="3"/>
    </row>
    <row r="5925" spans="1:22" x14ac:dyDescent="0.3">
      <c r="A5925" s="81"/>
      <c r="O5925" s="12"/>
      <c r="P5925" s="12"/>
      <c r="Q5925" s="12"/>
      <c r="R5925" s="12"/>
      <c r="S5925" s="12"/>
      <c r="U5925" s="3"/>
      <c r="V5925" s="3"/>
    </row>
    <row r="5926" spans="1:22" x14ac:dyDescent="0.3">
      <c r="A5926" s="81"/>
      <c r="O5926" s="12"/>
      <c r="P5926" s="12"/>
      <c r="Q5926" s="12"/>
      <c r="R5926" s="12"/>
      <c r="S5926" s="12"/>
      <c r="U5926" s="3"/>
      <c r="V5926" s="3"/>
    </row>
    <row r="5927" spans="1:22" x14ac:dyDescent="0.3">
      <c r="A5927" s="81"/>
      <c r="O5927" s="12"/>
      <c r="P5927" s="12"/>
      <c r="Q5927" s="12"/>
      <c r="R5927" s="12"/>
      <c r="S5927" s="12"/>
      <c r="U5927" s="3"/>
      <c r="V5927" s="3"/>
    </row>
    <row r="5928" spans="1:22" x14ac:dyDescent="0.3">
      <c r="A5928" s="81"/>
      <c r="O5928" s="12"/>
      <c r="P5928" s="12"/>
      <c r="Q5928" s="12"/>
      <c r="R5928" s="12"/>
      <c r="S5928" s="12"/>
      <c r="U5928" s="3"/>
      <c r="V5928" s="3"/>
    </row>
    <row r="5929" spans="1:22" x14ac:dyDescent="0.3">
      <c r="A5929" s="81"/>
      <c r="O5929" s="12"/>
      <c r="P5929" s="12"/>
      <c r="Q5929" s="12"/>
      <c r="R5929" s="12"/>
      <c r="S5929" s="12"/>
      <c r="U5929" s="3"/>
      <c r="V5929" s="3"/>
    </row>
    <row r="5930" spans="1:22" x14ac:dyDescent="0.3">
      <c r="A5930" s="81"/>
      <c r="O5930" s="12"/>
      <c r="P5930" s="12"/>
      <c r="Q5930" s="12"/>
      <c r="R5930" s="12"/>
      <c r="S5930" s="12"/>
      <c r="U5930" s="3"/>
      <c r="V5930" s="3"/>
    </row>
    <row r="5931" spans="1:22" x14ac:dyDescent="0.3">
      <c r="A5931" s="81"/>
      <c r="O5931" s="12"/>
      <c r="P5931" s="12"/>
      <c r="Q5931" s="12"/>
      <c r="R5931" s="12"/>
      <c r="S5931" s="12"/>
      <c r="U5931" s="3"/>
      <c r="V5931" s="3"/>
    </row>
    <row r="5932" spans="1:22" x14ac:dyDescent="0.3">
      <c r="A5932" s="81"/>
      <c r="O5932" s="12"/>
      <c r="P5932" s="12"/>
      <c r="Q5932" s="12"/>
      <c r="R5932" s="12"/>
      <c r="S5932" s="12"/>
      <c r="U5932" s="3"/>
      <c r="V5932" s="3"/>
    </row>
    <row r="5933" spans="1:22" x14ac:dyDescent="0.3">
      <c r="A5933" s="81"/>
      <c r="O5933" s="12"/>
      <c r="P5933" s="12"/>
      <c r="Q5933" s="12"/>
      <c r="R5933" s="12"/>
      <c r="S5933" s="12"/>
      <c r="U5933" s="3"/>
      <c r="V5933" s="3"/>
    </row>
    <row r="5934" spans="1:22" x14ac:dyDescent="0.3">
      <c r="A5934" s="81"/>
      <c r="O5934" s="12"/>
      <c r="P5934" s="12"/>
      <c r="Q5934" s="12"/>
      <c r="R5934" s="12"/>
      <c r="S5934" s="12"/>
      <c r="U5934" s="3"/>
      <c r="V5934" s="3"/>
    </row>
    <row r="5935" spans="1:22" x14ac:dyDescent="0.3">
      <c r="A5935" s="81"/>
      <c r="O5935" s="12"/>
      <c r="P5935" s="12"/>
      <c r="Q5935" s="12"/>
      <c r="R5935" s="12"/>
      <c r="S5935" s="12"/>
      <c r="U5935" s="3"/>
      <c r="V5935" s="3"/>
    </row>
    <row r="5936" spans="1:22" x14ac:dyDescent="0.3">
      <c r="A5936" s="81"/>
      <c r="O5936" s="12"/>
      <c r="P5936" s="12"/>
      <c r="Q5936" s="12"/>
      <c r="R5936" s="12"/>
      <c r="S5936" s="12"/>
      <c r="U5936" s="3"/>
      <c r="V5936" s="3"/>
    </row>
    <row r="5937" spans="1:22" x14ac:dyDescent="0.3">
      <c r="A5937" s="81"/>
      <c r="O5937" s="12"/>
      <c r="P5937" s="12"/>
      <c r="Q5937" s="12"/>
      <c r="R5937" s="12"/>
      <c r="S5937" s="12"/>
      <c r="U5937" s="3"/>
      <c r="V5937" s="3"/>
    </row>
    <row r="5938" spans="1:22" x14ac:dyDescent="0.3">
      <c r="A5938" s="81"/>
      <c r="O5938" s="12"/>
      <c r="P5938" s="12"/>
      <c r="Q5938" s="12"/>
      <c r="R5938" s="12"/>
      <c r="S5938" s="12"/>
      <c r="U5938" s="3"/>
      <c r="V5938" s="3"/>
    </row>
    <row r="5939" spans="1:22" x14ac:dyDescent="0.3">
      <c r="A5939" s="81"/>
      <c r="O5939" s="12"/>
      <c r="P5939" s="12"/>
      <c r="Q5939" s="12"/>
      <c r="R5939" s="12"/>
      <c r="S5939" s="12"/>
      <c r="U5939" s="3"/>
      <c r="V5939" s="3"/>
    </row>
    <row r="5940" spans="1:22" x14ac:dyDescent="0.3">
      <c r="A5940" s="81"/>
      <c r="O5940" s="12"/>
      <c r="P5940" s="12"/>
      <c r="Q5940" s="12"/>
      <c r="R5940" s="12"/>
      <c r="S5940" s="12"/>
      <c r="U5940" s="3"/>
      <c r="V5940" s="3"/>
    </row>
    <row r="5941" spans="1:22" x14ac:dyDescent="0.3">
      <c r="A5941" s="81"/>
      <c r="O5941" s="12"/>
      <c r="P5941" s="12"/>
      <c r="Q5941" s="12"/>
      <c r="R5941" s="12"/>
      <c r="S5941" s="12"/>
      <c r="U5941" s="3"/>
      <c r="V5941" s="3"/>
    </row>
    <row r="5942" spans="1:22" x14ac:dyDescent="0.3">
      <c r="A5942" s="81"/>
      <c r="O5942" s="12"/>
      <c r="P5942" s="12"/>
      <c r="Q5942" s="12"/>
      <c r="R5942" s="12"/>
      <c r="S5942" s="12"/>
      <c r="U5942" s="3"/>
      <c r="V5942" s="3"/>
    </row>
    <row r="5943" spans="1:22" x14ac:dyDescent="0.3">
      <c r="A5943" s="81"/>
      <c r="O5943" s="12"/>
      <c r="P5943" s="12"/>
      <c r="Q5943" s="12"/>
      <c r="R5943" s="12"/>
      <c r="S5943" s="12"/>
      <c r="U5943" s="3"/>
      <c r="V5943" s="3"/>
    </row>
    <row r="5944" spans="1:22" x14ac:dyDescent="0.3">
      <c r="A5944" s="81"/>
      <c r="O5944" s="12"/>
      <c r="P5944" s="12"/>
      <c r="Q5944" s="12"/>
      <c r="R5944" s="12"/>
      <c r="S5944" s="12"/>
      <c r="U5944" s="3"/>
      <c r="V5944" s="3"/>
    </row>
    <row r="5945" spans="1:22" x14ac:dyDescent="0.3">
      <c r="A5945" s="81"/>
      <c r="O5945" s="12"/>
      <c r="P5945" s="12"/>
      <c r="Q5945" s="12"/>
      <c r="R5945" s="12"/>
      <c r="S5945" s="12"/>
      <c r="U5945" s="3"/>
      <c r="V5945" s="3"/>
    </row>
    <row r="5946" spans="1:22" x14ac:dyDescent="0.3">
      <c r="A5946" s="81"/>
      <c r="O5946" s="12"/>
      <c r="P5946" s="12"/>
      <c r="Q5946" s="12"/>
      <c r="R5946" s="12"/>
      <c r="S5946" s="12"/>
      <c r="U5946" s="3"/>
      <c r="V5946" s="3"/>
    </row>
    <row r="5947" spans="1:22" x14ac:dyDescent="0.3">
      <c r="A5947" s="81"/>
      <c r="O5947" s="12"/>
      <c r="P5947" s="12"/>
      <c r="Q5947" s="12"/>
      <c r="R5947" s="12"/>
      <c r="S5947" s="12"/>
      <c r="U5947" s="3"/>
      <c r="V5947" s="3"/>
    </row>
    <row r="5948" spans="1:22" x14ac:dyDescent="0.3">
      <c r="A5948" s="81"/>
      <c r="O5948" s="12"/>
      <c r="P5948" s="12"/>
      <c r="Q5948" s="12"/>
      <c r="R5948" s="12"/>
      <c r="S5948" s="12"/>
      <c r="U5948" s="3"/>
      <c r="V5948" s="3"/>
    </row>
    <row r="5949" spans="1:22" x14ac:dyDescent="0.3">
      <c r="A5949" s="81"/>
      <c r="O5949" s="12"/>
      <c r="P5949" s="12"/>
      <c r="Q5949" s="12"/>
      <c r="R5949" s="12"/>
      <c r="S5949" s="12"/>
      <c r="U5949" s="3"/>
      <c r="V5949" s="3"/>
    </row>
    <row r="5950" spans="1:22" x14ac:dyDescent="0.3">
      <c r="A5950" s="81"/>
      <c r="O5950" s="12"/>
      <c r="P5950" s="12"/>
      <c r="Q5950" s="12"/>
      <c r="R5950" s="12"/>
      <c r="S5950" s="12"/>
      <c r="U5950" s="3"/>
      <c r="V5950" s="3"/>
    </row>
    <row r="5951" spans="1:22" x14ac:dyDescent="0.3">
      <c r="A5951" s="81"/>
      <c r="O5951" s="12"/>
      <c r="P5951" s="12"/>
      <c r="Q5951" s="12"/>
      <c r="R5951" s="12"/>
      <c r="S5951" s="12"/>
      <c r="U5951" s="3"/>
      <c r="V5951" s="3"/>
    </row>
    <row r="5952" spans="1:22" x14ac:dyDescent="0.3">
      <c r="A5952" s="81"/>
      <c r="O5952" s="12"/>
      <c r="P5952" s="12"/>
      <c r="Q5952" s="12"/>
      <c r="R5952" s="12"/>
      <c r="S5952" s="12"/>
      <c r="U5952" s="3"/>
      <c r="V5952" s="3"/>
    </row>
    <row r="5953" spans="1:22" x14ac:dyDescent="0.3">
      <c r="A5953" s="81"/>
      <c r="O5953" s="12"/>
      <c r="P5953" s="12"/>
      <c r="Q5953" s="12"/>
      <c r="R5953" s="12"/>
      <c r="S5953" s="12"/>
      <c r="U5953" s="3"/>
      <c r="V5953" s="3"/>
    </row>
    <row r="5954" spans="1:22" x14ac:dyDescent="0.3">
      <c r="A5954" s="81"/>
      <c r="O5954" s="12"/>
      <c r="P5954" s="12"/>
      <c r="Q5954" s="12"/>
      <c r="R5954" s="12"/>
      <c r="S5954" s="12"/>
      <c r="U5954" s="3"/>
      <c r="V5954" s="3"/>
    </row>
    <row r="5955" spans="1:22" x14ac:dyDescent="0.3">
      <c r="A5955" s="81"/>
      <c r="O5955" s="12"/>
      <c r="P5955" s="12"/>
      <c r="Q5955" s="12"/>
      <c r="R5955" s="12"/>
      <c r="S5955" s="12"/>
      <c r="U5955" s="3"/>
      <c r="V5955" s="3"/>
    </row>
    <row r="5956" spans="1:22" x14ac:dyDescent="0.3">
      <c r="A5956" s="81"/>
      <c r="O5956" s="12"/>
      <c r="P5956" s="12"/>
      <c r="Q5956" s="12"/>
      <c r="R5956" s="12"/>
      <c r="S5956" s="12"/>
      <c r="U5956" s="3"/>
      <c r="V5956" s="3"/>
    </row>
    <row r="5957" spans="1:22" x14ac:dyDescent="0.3">
      <c r="A5957" s="81"/>
      <c r="O5957" s="12"/>
      <c r="P5957" s="12"/>
      <c r="Q5957" s="12"/>
      <c r="R5957" s="12"/>
      <c r="S5957" s="12"/>
      <c r="U5957" s="3"/>
      <c r="V5957" s="3"/>
    </row>
    <row r="5958" spans="1:22" x14ac:dyDescent="0.3">
      <c r="A5958" s="81"/>
      <c r="O5958" s="12"/>
      <c r="P5958" s="12"/>
      <c r="Q5958" s="12"/>
      <c r="R5958" s="12"/>
      <c r="S5958" s="12"/>
      <c r="U5958" s="3"/>
      <c r="V5958" s="3"/>
    </row>
    <row r="5959" spans="1:22" x14ac:dyDescent="0.3">
      <c r="A5959" s="81"/>
      <c r="O5959" s="12"/>
      <c r="P5959" s="12"/>
      <c r="Q5959" s="12"/>
      <c r="R5959" s="12"/>
      <c r="S5959" s="12"/>
      <c r="U5959" s="3"/>
      <c r="V5959" s="3"/>
    </row>
    <row r="5960" spans="1:22" x14ac:dyDescent="0.3">
      <c r="A5960" s="81"/>
      <c r="O5960" s="12"/>
      <c r="P5960" s="12"/>
      <c r="Q5960" s="12"/>
      <c r="R5960" s="12"/>
      <c r="S5960" s="12"/>
      <c r="U5960" s="3"/>
      <c r="V5960" s="3"/>
    </row>
    <row r="5961" spans="1:22" x14ac:dyDescent="0.3">
      <c r="A5961" s="81"/>
      <c r="O5961" s="12"/>
      <c r="P5961" s="12"/>
      <c r="Q5961" s="12"/>
      <c r="R5961" s="12"/>
      <c r="S5961" s="12"/>
      <c r="U5961" s="3"/>
      <c r="V5961" s="3"/>
    </row>
    <row r="5962" spans="1:22" x14ac:dyDescent="0.3">
      <c r="A5962" s="81"/>
      <c r="O5962" s="12"/>
      <c r="P5962" s="12"/>
      <c r="Q5962" s="12"/>
      <c r="R5962" s="12"/>
      <c r="S5962" s="12"/>
      <c r="U5962" s="3"/>
      <c r="V5962" s="3"/>
    </row>
    <row r="5963" spans="1:22" x14ac:dyDescent="0.3">
      <c r="A5963" s="81"/>
      <c r="O5963" s="12"/>
      <c r="P5963" s="12"/>
      <c r="Q5963" s="12"/>
      <c r="R5963" s="12"/>
      <c r="S5963" s="12"/>
      <c r="U5963" s="3"/>
      <c r="V5963" s="3"/>
    </row>
    <row r="5964" spans="1:22" x14ac:dyDescent="0.3">
      <c r="A5964" s="81"/>
      <c r="O5964" s="12"/>
      <c r="P5964" s="12"/>
      <c r="Q5964" s="12"/>
      <c r="R5964" s="12"/>
      <c r="S5964" s="12"/>
      <c r="U5964" s="3"/>
      <c r="V5964" s="3"/>
    </row>
    <row r="5965" spans="1:22" x14ac:dyDescent="0.3">
      <c r="A5965" s="81"/>
      <c r="O5965" s="12"/>
      <c r="P5965" s="12"/>
      <c r="Q5965" s="12"/>
      <c r="R5965" s="12"/>
      <c r="S5965" s="12"/>
      <c r="U5965" s="3"/>
      <c r="V5965" s="3"/>
    </row>
    <row r="5966" spans="1:22" x14ac:dyDescent="0.3">
      <c r="A5966" s="81"/>
      <c r="O5966" s="12"/>
      <c r="P5966" s="12"/>
      <c r="Q5966" s="12"/>
      <c r="R5966" s="12"/>
      <c r="S5966" s="12"/>
      <c r="U5966" s="3"/>
      <c r="V5966" s="3"/>
    </row>
    <row r="5967" spans="1:22" x14ac:dyDescent="0.3">
      <c r="A5967" s="81"/>
      <c r="O5967" s="12"/>
      <c r="P5967" s="12"/>
      <c r="Q5967" s="12"/>
      <c r="R5967" s="12"/>
      <c r="S5967" s="12"/>
      <c r="U5967" s="3"/>
      <c r="V5967" s="3"/>
    </row>
    <row r="5968" spans="1:22" x14ac:dyDescent="0.3">
      <c r="A5968" s="81"/>
      <c r="O5968" s="12"/>
      <c r="P5968" s="12"/>
      <c r="Q5968" s="12"/>
      <c r="R5968" s="12"/>
      <c r="S5968" s="12"/>
      <c r="U5968" s="3"/>
      <c r="V5968" s="3"/>
    </row>
    <row r="5969" spans="1:22" x14ac:dyDescent="0.3">
      <c r="A5969" s="81"/>
      <c r="O5969" s="12"/>
      <c r="P5969" s="12"/>
      <c r="Q5969" s="12"/>
      <c r="R5969" s="12"/>
      <c r="S5969" s="12"/>
      <c r="U5969" s="3"/>
      <c r="V5969" s="3"/>
    </row>
    <row r="5970" spans="1:22" x14ac:dyDescent="0.3">
      <c r="A5970" s="81"/>
      <c r="O5970" s="12"/>
      <c r="P5970" s="12"/>
      <c r="Q5970" s="12"/>
      <c r="R5970" s="12"/>
      <c r="S5970" s="12"/>
      <c r="U5970" s="3"/>
      <c r="V5970" s="3"/>
    </row>
    <row r="5971" spans="1:22" x14ac:dyDescent="0.3">
      <c r="A5971" s="81"/>
      <c r="O5971" s="12"/>
      <c r="P5971" s="12"/>
      <c r="Q5971" s="12"/>
      <c r="R5971" s="12"/>
      <c r="S5971" s="12"/>
      <c r="U5971" s="3"/>
      <c r="V5971" s="3"/>
    </row>
    <row r="5972" spans="1:22" x14ac:dyDescent="0.3">
      <c r="A5972" s="81"/>
      <c r="O5972" s="12"/>
      <c r="P5972" s="12"/>
      <c r="Q5972" s="12"/>
      <c r="R5972" s="12"/>
      <c r="S5972" s="12"/>
      <c r="U5972" s="3"/>
      <c r="V5972" s="3"/>
    </row>
    <row r="5973" spans="1:22" x14ac:dyDescent="0.3">
      <c r="A5973" s="81"/>
      <c r="O5973" s="12"/>
      <c r="P5973" s="12"/>
      <c r="Q5973" s="12"/>
      <c r="R5973" s="12"/>
      <c r="S5973" s="12"/>
      <c r="U5973" s="3"/>
      <c r="V5973" s="3"/>
    </row>
    <row r="5974" spans="1:22" x14ac:dyDescent="0.3">
      <c r="A5974" s="81"/>
      <c r="O5974" s="12"/>
      <c r="P5974" s="12"/>
      <c r="Q5974" s="12"/>
      <c r="R5974" s="12"/>
      <c r="S5974" s="12"/>
      <c r="U5974" s="3"/>
      <c r="V5974" s="3"/>
    </row>
    <row r="5975" spans="1:22" x14ac:dyDescent="0.3">
      <c r="A5975" s="81"/>
      <c r="O5975" s="12"/>
      <c r="P5975" s="12"/>
      <c r="Q5975" s="12"/>
      <c r="R5975" s="12"/>
      <c r="S5975" s="12"/>
      <c r="U5975" s="3"/>
      <c r="V5975" s="3"/>
    </row>
    <row r="5976" spans="1:22" x14ac:dyDescent="0.3">
      <c r="A5976" s="81"/>
      <c r="O5976" s="12"/>
      <c r="P5976" s="12"/>
      <c r="Q5976" s="12"/>
      <c r="R5976" s="12"/>
      <c r="S5976" s="12"/>
      <c r="U5976" s="3"/>
      <c r="V5976" s="3"/>
    </row>
    <row r="5977" spans="1:22" x14ac:dyDescent="0.3">
      <c r="A5977" s="81"/>
      <c r="O5977" s="12"/>
      <c r="P5977" s="12"/>
      <c r="Q5977" s="12"/>
      <c r="R5977" s="12"/>
      <c r="S5977" s="12"/>
      <c r="U5977" s="3"/>
      <c r="V5977" s="3"/>
    </row>
    <row r="5978" spans="1:22" x14ac:dyDescent="0.3">
      <c r="A5978" s="81"/>
      <c r="O5978" s="12"/>
      <c r="P5978" s="12"/>
      <c r="Q5978" s="12"/>
      <c r="R5978" s="12"/>
      <c r="S5978" s="12"/>
      <c r="U5978" s="3"/>
      <c r="V5978" s="3"/>
    </row>
    <row r="5979" spans="1:22" x14ac:dyDescent="0.3">
      <c r="A5979" s="81"/>
      <c r="O5979" s="12"/>
      <c r="P5979" s="12"/>
      <c r="Q5979" s="12"/>
      <c r="R5979" s="12"/>
      <c r="S5979" s="12"/>
      <c r="U5979" s="3"/>
      <c r="V5979" s="3"/>
    </row>
    <row r="5980" spans="1:22" x14ac:dyDescent="0.3">
      <c r="A5980" s="81"/>
      <c r="O5980" s="12"/>
      <c r="P5980" s="12"/>
      <c r="Q5980" s="12"/>
      <c r="R5980" s="12"/>
      <c r="S5980" s="12"/>
      <c r="U5980" s="3"/>
      <c r="V5980" s="3"/>
    </row>
    <row r="5981" spans="1:22" x14ac:dyDescent="0.3">
      <c r="A5981" s="81"/>
      <c r="O5981" s="12"/>
      <c r="P5981" s="12"/>
      <c r="Q5981" s="12"/>
      <c r="R5981" s="12"/>
      <c r="S5981" s="12"/>
      <c r="U5981" s="3"/>
      <c r="V5981" s="3"/>
    </row>
    <row r="5982" spans="1:22" x14ac:dyDescent="0.3">
      <c r="A5982" s="81"/>
      <c r="O5982" s="12"/>
      <c r="P5982" s="12"/>
      <c r="Q5982" s="12"/>
      <c r="R5982" s="12"/>
      <c r="S5982" s="12"/>
      <c r="U5982" s="3"/>
      <c r="V5982" s="3"/>
    </row>
    <row r="5983" spans="1:22" x14ac:dyDescent="0.3">
      <c r="A5983" s="81"/>
      <c r="O5983" s="12"/>
      <c r="P5983" s="12"/>
      <c r="Q5983" s="12"/>
      <c r="R5983" s="12"/>
      <c r="S5983" s="12"/>
      <c r="U5983" s="3"/>
      <c r="V5983" s="3"/>
    </row>
    <row r="5984" spans="1:22" x14ac:dyDescent="0.3">
      <c r="A5984" s="81"/>
      <c r="O5984" s="12"/>
      <c r="P5984" s="12"/>
      <c r="Q5984" s="12"/>
      <c r="R5984" s="12"/>
      <c r="S5984" s="12"/>
      <c r="U5984" s="3"/>
      <c r="V5984" s="3"/>
    </row>
    <row r="5985" spans="1:22" x14ac:dyDescent="0.3">
      <c r="A5985" s="81"/>
      <c r="O5985" s="12"/>
      <c r="P5985" s="12"/>
      <c r="Q5985" s="12"/>
      <c r="R5985" s="12"/>
      <c r="S5985" s="12"/>
      <c r="U5985" s="3"/>
      <c r="V5985" s="3"/>
    </row>
    <row r="5986" spans="1:22" x14ac:dyDescent="0.3">
      <c r="A5986" s="81"/>
      <c r="O5986" s="12"/>
      <c r="P5986" s="12"/>
      <c r="Q5986" s="12"/>
      <c r="R5986" s="12"/>
      <c r="S5986" s="12"/>
      <c r="U5986" s="3"/>
      <c r="V5986" s="3"/>
    </row>
    <row r="5987" spans="1:22" x14ac:dyDescent="0.3">
      <c r="A5987" s="81"/>
      <c r="O5987" s="12"/>
      <c r="P5987" s="12"/>
      <c r="Q5987" s="12"/>
      <c r="R5987" s="12"/>
      <c r="S5987" s="12"/>
      <c r="U5987" s="3"/>
      <c r="V5987" s="3"/>
    </row>
    <row r="5988" spans="1:22" x14ac:dyDescent="0.3">
      <c r="A5988" s="81"/>
      <c r="O5988" s="12"/>
      <c r="P5988" s="12"/>
      <c r="Q5988" s="12"/>
      <c r="R5988" s="12"/>
      <c r="S5988" s="12"/>
      <c r="U5988" s="3"/>
      <c r="V5988" s="3"/>
    </row>
    <row r="5989" spans="1:22" x14ac:dyDescent="0.3">
      <c r="A5989" s="81"/>
      <c r="O5989" s="12"/>
      <c r="P5989" s="12"/>
      <c r="Q5989" s="12"/>
      <c r="R5989" s="12"/>
      <c r="S5989" s="12"/>
      <c r="U5989" s="3"/>
      <c r="V5989" s="3"/>
    </row>
    <row r="5990" spans="1:22" x14ac:dyDescent="0.3">
      <c r="A5990" s="81"/>
      <c r="O5990" s="12"/>
      <c r="P5990" s="12"/>
      <c r="Q5990" s="12"/>
      <c r="R5990" s="12"/>
      <c r="S5990" s="12"/>
      <c r="U5990" s="3"/>
      <c r="V5990" s="3"/>
    </row>
    <row r="5991" spans="1:22" x14ac:dyDescent="0.3">
      <c r="A5991" s="81"/>
      <c r="O5991" s="12"/>
      <c r="P5991" s="12"/>
      <c r="Q5991" s="12"/>
      <c r="R5991" s="12"/>
      <c r="S5991" s="12"/>
      <c r="U5991" s="3"/>
      <c r="V5991" s="3"/>
    </row>
    <row r="5992" spans="1:22" x14ac:dyDescent="0.3">
      <c r="A5992" s="81"/>
      <c r="O5992" s="12"/>
      <c r="P5992" s="12"/>
      <c r="Q5992" s="12"/>
      <c r="R5992" s="12"/>
      <c r="S5992" s="12"/>
      <c r="U5992" s="3"/>
      <c r="V5992" s="3"/>
    </row>
    <row r="5993" spans="1:22" x14ac:dyDescent="0.3">
      <c r="A5993" s="81"/>
      <c r="O5993" s="12"/>
      <c r="P5993" s="12"/>
      <c r="Q5993" s="12"/>
      <c r="R5993" s="12"/>
      <c r="S5993" s="12"/>
      <c r="U5993" s="3"/>
      <c r="V5993" s="3"/>
    </row>
    <row r="5994" spans="1:22" x14ac:dyDescent="0.3">
      <c r="A5994" s="81"/>
      <c r="O5994" s="12"/>
      <c r="P5994" s="12"/>
      <c r="Q5994" s="12"/>
      <c r="R5994" s="12"/>
      <c r="S5994" s="12"/>
      <c r="U5994" s="3"/>
      <c r="V5994" s="3"/>
    </row>
    <row r="5995" spans="1:22" x14ac:dyDescent="0.3">
      <c r="A5995" s="81"/>
      <c r="O5995" s="12"/>
      <c r="P5995" s="12"/>
      <c r="Q5995" s="12"/>
      <c r="R5995" s="12"/>
      <c r="S5995" s="12"/>
      <c r="U5995" s="3"/>
      <c r="V5995" s="3"/>
    </row>
    <row r="5996" spans="1:22" x14ac:dyDescent="0.3">
      <c r="A5996" s="81"/>
      <c r="O5996" s="12"/>
      <c r="P5996" s="12"/>
      <c r="Q5996" s="12"/>
      <c r="R5996" s="12"/>
      <c r="S5996" s="12"/>
      <c r="U5996" s="3"/>
      <c r="V5996" s="3"/>
    </row>
    <row r="5997" spans="1:22" x14ac:dyDescent="0.3">
      <c r="A5997" s="81"/>
      <c r="O5997" s="12"/>
      <c r="P5997" s="12"/>
      <c r="Q5997" s="12"/>
      <c r="R5997" s="12"/>
      <c r="S5997" s="12"/>
      <c r="U5997" s="3"/>
      <c r="V5997" s="3"/>
    </row>
    <row r="5998" spans="1:22" x14ac:dyDescent="0.3">
      <c r="A5998" s="81"/>
      <c r="O5998" s="12"/>
      <c r="P5998" s="12"/>
      <c r="Q5998" s="12"/>
      <c r="R5998" s="12"/>
      <c r="S5998" s="12"/>
      <c r="U5998" s="3"/>
      <c r="V5998" s="3"/>
    </row>
    <row r="5999" spans="1:22" x14ac:dyDescent="0.3">
      <c r="A5999" s="81"/>
      <c r="O5999" s="12"/>
      <c r="P5999" s="12"/>
      <c r="Q5999" s="12"/>
      <c r="R5999" s="12"/>
      <c r="S5999" s="12"/>
      <c r="U5999" s="3"/>
      <c r="V5999" s="3"/>
    </row>
    <row r="6000" spans="1:22" x14ac:dyDescent="0.3">
      <c r="A6000" s="81"/>
      <c r="O6000" s="12"/>
      <c r="P6000" s="12"/>
      <c r="Q6000" s="12"/>
      <c r="R6000" s="12"/>
      <c r="S6000" s="12"/>
      <c r="U6000" s="3"/>
      <c r="V6000" s="3"/>
    </row>
    <row r="6001" spans="1:22" x14ac:dyDescent="0.3">
      <c r="A6001" s="81"/>
      <c r="O6001" s="12"/>
      <c r="P6001" s="12"/>
      <c r="Q6001" s="12"/>
      <c r="R6001" s="12"/>
      <c r="S6001" s="12"/>
      <c r="U6001" s="3"/>
      <c r="V6001" s="3"/>
    </row>
    <row r="6002" spans="1:22" x14ac:dyDescent="0.3">
      <c r="A6002" s="81"/>
      <c r="O6002" s="12"/>
      <c r="P6002" s="12"/>
      <c r="Q6002" s="12"/>
      <c r="R6002" s="12"/>
      <c r="S6002" s="12"/>
      <c r="U6002" s="3"/>
      <c r="V6002" s="3"/>
    </row>
    <row r="6003" spans="1:22" x14ac:dyDescent="0.3">
      <c r="A6003" s="81"/>
      <c r="O6003" s="12"/>
      <c r="P6003" s="12"/>
      <c r="Q6003" s="12"/>
      <c r="R6003" s="12"/>
      <c r="S6003" s="12"/>
      <c r="U6003" s="3"/>
      <c r="V6003" s="3"/>
    </row>
    <row r="6004" spans="1:22" x14ac:dyDescent="0.3">
      <c r="A6004" s="81"/>
      <c r="O6004" s="12"/>
      <c r="P6004" s="12"/>
      <c r="Q6004" s="12"/>
      <c r="R6004" s="12"/>
      <c r="S6004" s="12"/>
      <c r="U6004" s="3"/>
      <c r="V6004" s="3"/>
    </row>
    <row r="6005" spans="1:22" x14ac:dyDescent="0.3">
      <c r="A6005" s="81"/>
      <c r="O6005" s="12"/>
      <c r="P6005" s="12"/>
      <c r="Q6005" s="12"/>
      <c r="R6005" s="12"/>
      <c r="S6005" s="12"/>
      <c r="U6005" s="3"/>
      <c r="V6005" s="3"/>
    </row>
    <row r="6006" spans="1:22" x14ac:dyDescent="0.3">
      <c r="A6006" s="81"/>
      <c r="O6006" s="12"/>
      <c r="P6006" s="12"/>
      <c r="Q6006" s="12"/>
      <c r="R6006" s="12"/>
      <c r="S6006" s="12"/>
      <c r="U6006" s="3"/>
      <c r="V6006" s="3"/>
    </row>
    <row r="6007" spans="1:22" x14ac:dyDescent="0.3">
      <c r="A6007" s="81"/>
      <c r="O6007" s="12"/>
      <c r="P6007" s="12"/>
      <c r="Q6007" s="12"/>
      <c r="R6007" s="12"/>
      <c r="S6007" s="12"/>
      <c r="U6007" s="3"/>
      <c r="V6007" s="3"/>
    </row>
    <row r="6008" spans="1:22" x14ac:dyDescent="0.3">
      <c r="A6008" s="81"/>
      <c r="O6008" s="12"/>
      <c r="P6008" s="12"/>
      <c r="Q6008" s="12"/>
      <c r="R6008" s="12"/>
      <c r="S6008" s="12"/>
      <c r="U6008" s="3"/>
      <c r="V6008" s="3"/>
    </row>
    <row r="6009" spans="1:22" x14ac:dyDescent="0.3">
      <c r="A6009" s="81"/>
      <c r="O6009" s="12"/>
      <c r="P6009" s="12"/>
      <c r="Q6009" s="12"/>
      <c r="R6009" s="12"/>
      <c r="S6009" s="12"/>
      <c r="U6009" s="3"/>
      <c r="V6009" s="3"/>
    </row>
    <row r="6010" spans="1:22" x14ac:dyDescent="0.3">
      <c r="A6010" s="81"/>
      <c r="O6010" s="12"/>
      <c r="P6010" s="12"/>
      <c r="Q6010" s="12"/>
      <c r="R6010" s="12"/>
      <c r="S6010" s="12"/>
      <c r="U6010" s="3"/>
      <c r="V6010" s="3"/>
    </row>
    <row r="6011" spans="1:22" x14ac:dyDescent="0.3">
      <c r="A6011" s="81"/>
      <c r="O6011" s="12"/>
      <c r="P6011" s="12"/>
      <c r="Q6011" s="12"/>
      <c r="R6011" s="12"/>
      <c r="S6011" s="12"/>
      <c r="U6011" s="3"/>
      <c r="V6011" s="3"/>
    </row>
    <row r="6012" spans="1:22" x14ac:dyDescent="0.3">
      <c r="A6012" s="81"/>
      <c r="O6012" s="12"/>
      <c r="P6012" s="12"/>
      <c r="Q6012" s="12"/>
      <c r="R6012" s="12"/>
      <c r="S6012" s="12"/>
      <c r="U6012" s="3"/>
      <c r="V6012" s="3"/>
    </row>
    <row r="6013" spans="1:22" x14ac:dyDescent="0.3">
      <c r="A6013" s="81"/>
      <c r="O6013" s="12"/>
      <c r="P6013" s="12"/>
      <c r="Q6013" s="12"/>
      <c r="R6013" s="12"/>
      <c r="S6013" s="12"/>
      <c r="U6013" s="3"/>
      <c r="V6013" s="3"/>
    </row>
    <row r="6014" spans="1:22" x14ac:dyDescent="0.3">
      <c r="A6014" s="81"/>
      <c r="O6014" s="12"/>
      <c r="P6014" s="12"/>
      <c r="Q6014" s="12"/>
      <c r="R6014" s="12"/>
      <c r="S6014" s="12"/>
      <c r="U6014" s="3"/>
      <c r="V6014" s="3"/>
    </row>
    <row r="6015" spans="1:22" x14ac:dyDescent="0.3">
      <c r="A6015" s="81"/>
      <c r="O6015" s="12"/>
      <c r="P6015" s="12"/>
      <c r="Q6015" s="12"/>
      <c r="R6015" s="12"/>
      <c r="S6015" s="12"/>
      <c r="U6015" s="3"/>
      <c r="V6015" s="3"/>
    </row>
    <row r="6016" spans="1:22" x14ac:dyDescent="0.3">
      <c r="A6016" s="81"/>
      <c r="O6016" s="12"/>
      <c r="P6016" s="12"/>
      <c r="Q6016" s="12"/>
      <c r="R6016" s="12"/>
      <c r="S6016" s="12"/>
      <c r="U6016" s="3"/>
      <c r="V6016" s="3"/>
    </row>
    <row r="6017" spans="1:22" x14ac:dyDescent="0.3">
      <c r="A6017" s="81"/>
      <c r="O6017" s="12"/>
      <c r="P6017" s="12"/>
      <c r="Q6017" s="12"/>
      <c r="R6017" s="12"/>
      <c r="S6017" s="12"/>
      <c r="U6017" s="3"/>
      <c r="V6017" s="3"/>
    </row>
    <row r="6018" spans="1:22" x14ac:dyDescent="0.3">
      <c r="A6018" s="81"/>
      <c r="O6018" s="12"/>
      <c r="P6018" s="12"/>
      <c r="Q6018" s="12"/>
      <c r="R6018" s="12"/>
      <c r="S6018" s="12"/>
      <c r="U6018" s="3"/>
      <c r="V6018" s="3"/>
    </row>
    <row r="6019" spans="1:22" x14ac:dyDescent="0.3">
      <c r="A6019" s="81"/>
      <c r="O6019" s="12"/>
      <c r="P6019" s="12"/>
      <c r="Q6019" s="12"/>
      <c r="R6019" s="12"/>
      <c r="S6019" s="12"/>
      <c r="U6019" s="3"/>
      <c r="V6019" s="3"/>
    </row>
    <row r="6020" spans="1:22" x14ac:dyDescent="0.3">
      <c r="A6020" s="81"/>
      <c r="O6020" s="12"/>
      <c r="P6020" s="12"/>
      <c r="Q6020" s="12"/>
      <c r="R6020" s="12"/>
      <c r="S6020" s="12"/>
      <c r="U6020" s="3"/>
      <c r="V6020" s="3"/>
    </row>
    <row r="6021" spans="1:22" x14ac:dyDescent="0.3">
      <c r="A6021" s="81"/>
      <c r="O6021" s="12"/>
      <c r="P6021" s="12"/>
      <c r="Q6021" s="12"/>
      <c r="R6021" s="12"/>
      <c r="S6021" s="12"/>
      <c r="U6021" s="3"/>
      <c r="V6021" s="3"/>
    </row>
    <row r="6022" spans="1:22" x14ac:dyDescent="0.3">
      <c r="A6022" s="81"/>
      <c r="O6022" s="12"/>
      <c r="P6022" s="12"/>
      <c r="Q6022" s="12"/>
      <c r="R6022" s="12"/>
      <c r="S6022" s="12"/>
      <c r="U6022" s="3"/>
      <c r="V6022" s="3"/>
    </row>
    <row r="6023" spans="1:22" x14ac:dyDescent="0.3">
      <c r="A6023" s="81"/>
      <c r="O6023" s="12"/>
      <c r="P6023" s="12"/>
      <c r="Q6023" s="12"/>
      <c r="R6023" s="12"/>
      <c r="S6023" s="12"/>
      <c r="U6023" s="3"/>
      <c r="V6023" s="3"/>
    </row>
    <row r="6024" spans="1:22" x14ac:dyDescent="0.3">
      <c r="A6024" s="81"/>
      <c r="O6024" s="12"/>
      <c r="P6024" s="12"/>
      <c r="Q6024" s="12"/>
      <c r="R6024" s="12"/>
      <c r="S6024" s="12"/>
      <c r="U6024" s="3"/>
      <c r="V6024" s="3"/>
    </row>
    <row r="6025" spans="1:22" x14ac:dyDescent="0.3">
      <c r="A6025" s="81"/>
      <c r="O6025" s="12"/>
      <c r="P6025" s="12"/>
      <c r="Q6025" s="12"/>
      <c r="R6025" s="12"/>
      <c r="S6025" s="12"/>
      <c r="U6025" s="3"/>
      <c r="V6025" s="3"/>
    </row>
    <row r="6026" spans="1:22" x14ac:dyDescent="0.3">
      <c r="A6026" s="81"/>
      <c r="O6026" s="12"/>
      <c r="P6026" s="12"/>
      <c r="Q6026" s="12"/>
      <c r="R6026" s="12"/>
      <c r="S6026" s="12"/>
      <c r="U6026" s="3"/>
      <c r="V6026" s="3"/>
    </row>
    <row r="6027" spans="1:22" x14ac:dyDescent="0.3">
      <c r="A6027" s="81"/>
      <c r="O6027" s="12"/>
      <c r="P6027" s="12"/>
      <c r="Q6027" s="12"/>
      <c r="R6027" s="12"/>
      <c r="S6027" s="12"/>
      <c r="U6027" s="3"/>
      <c r="V6027" s="3"/>
    </row>
    <row r="6028" spans="1:22" x14ac:dyDescent="0.3">
      <c r="A6028" s="81"/>
      <c r="O6028" s="12"/>
      <c r="P6028" s="12"/>
      <c r="Q6028" s="12"/>
      <c r="R6028" s="12"/>
      <c r="S6028" s="12"/>
      <c r="U6028" s="3"/>
      <c r="V6028" s="3"/>
    </row>
    <row r="6029" spans="1:22" x14ac:dyDescent="0.3">
      <c r="A6029" s="81"/>
      <c r="O6029" s="12"/>
      <c r="P6029" s="12"/>
      <c r="Q6029" s="12"/>
      <c r="R6029" s="12"/>
      <c r="S6029" s="12"/>
      <c r="U6029" s="3"/>
      <c r="V6029" s="3"/>
    </row>
    <row r="6030" spans="1:22" x14ac:dyDescent="0.3">
      <c r="A6030" s="81"/>
      <c r="O6030" s="12"/>
      <c r="P6030" s="12"/>
      <c r="Q6030" s="12"/>
      <c r="R6030" s="12"/>
      <c r="S6030" s="12"/>
      <c r="U6030" s="3"/>
      <c r="V6030" s="3"/>
    </row>
    <row r="6031" spans="1:22" x14ac:dyDescent="0.3">
      <c r="A6031" s="81"/>
      <c r="O6031" s="12"/>
      <c r="P6031" s="12"/>
      <c r="Q6031" s="12"/>
      <c r="R6031" s="12"/>
      <c r="S6031" s="12"/>
      <c r="U6031" s="3"/>
      <c r="V6031" s="3"/>
    </row>
    <row r="6032" spans="1:22" x14ac:dyDescent="0.3">
      <c r="A6032" s="81"/>
      <c r="O6032" s="12"/>
      <c r="P6032" s="12"/>
      <c r="Q6032" s="12"/>
      <c r="R6032" s="12"/>
      <c r="S6032" s="12"/>
      <c r="U6032" s="3"/>
      <c r="V6032" s="3"/>
    </row>
    <row r="6033" spans="1:22" x14ac:dyDescent="0.3">
      <c r="A6033" s="81"/>
      <c r="O6033" s="12"/>
      <c r="P6033" s="12"/>
      <c r="Q6033" s="12"/>
      <c r="R6033" s="12"/>
      <c r="S6033" s="12"/>
      <c r="U6033" s="3"/>
      <c r="V6033" s="3"/>
    </row>
    <row r="6034" spans="1:22" x14ac:dyDescent="0.3">
      <c r="A6034" s="81"/>
      <c r="O6034" s="12"/>
      <c r="P6034" s="12"/>
      <c r="Q6034" s="12"/>
      <c r="R6034" s="12"/>
      <c r="S6034" s="12"/>
      <c r="U6034" s="3"/>
      <c r="V6034" s="3"/>
    </row>
    <row r="6035" spans="1:22" x14ac:dyDescent="0.3">
      <c r="A6035" s="81"/>
      <c r="O6035" s="12"/>
      <c r="P6035" s="12"/>
      <c r="Q6035" s="12"/>
      <c r="R6035" s="12"/>
      <c r="S6035" s="12"/>
      <c r="U6035" s="3"/>
      <c r="V6035" s="3"/>
    </row>
    <row r="6036" spans="1:22" x14ac:dyDescent="0.3">
      <c r="A6036" s="81"/>
      <c r="O6036" s="12"/>
      <c r="P6036" s="12"/>
      <c r="Q6036" s="12"/>
      <c r="R6036" s="12"/>
      <c r="S6036" s="12"/>
      <c r="U6036" s="3"/>
      <c r="V6036" s="3"/>
    </row>
    <row r="6037" spans="1:22" x14ac:dyDescent="0.3">
      <c r="A6037" s="81"/>
      <c r="O6037" s="12"/>
      <c r="P6037" s="12"/>
      <c r="Q6037" s="12"/>
      <c r="R6037" s="12"/>
      <c r="S6037" s="12"/>
      <c r="U6037" s="3"/>
      <c r="V6037" s="3"/>
    </row>
    <row r="6038" spans="1:22" x14ac:dyDescent="0.3">
      <c r="A6038" s="81"/>
      <c r="O6038" s="12"/>
      <c r="P6038" s="12"/>
      <c r="Q6038" s="12"/>
      <c r="R6038" s="12"/>
      <c r="S6038" s="12"/>
      <c r="U6038" s="3"/>
      <c r="V6038" s="3"/>
    </row>
    <row r="6039" spans="1:22" x14ac:dyDescent="0.3">
      <c r="A6039" s="81"/>
      <c r="O6039" s="12"/>
      <c r="P6039" s="12"/>
      <c r="Q6039" s="12"/>
      <c r="R6039" s="12"/>
      <c r="S6039" s="12"/>
      <c r="U6039" s="3"/>
      <c r="V6039" s="3"/>
    </row>
    <row r="6040" spans="1:22" x14ac:dyDescent="0.3">
      <c r="A6040" s="81"/>
      <c r="O6040" s="12"/>
      <c r="P6040" s="12"/>
      <c r="Q6040" s="12"/>
      <c r="R6040" s="12"/>
      <c r="S6040" s="12"/>
      <c r="U6040" s="3"/>
      <c r="V6040" s="3"/>
    </row>
    <row r="6041" spans="1:22" x14ac:dyDescent="0.3">
      <c r="A6041" s="81"/>
      <c r="O6041" s="12"/>
      <c r="P6041" s="12"/>
      <c r="Q6041" s="12"/>
      <c r="R6041" s="12"/>
      <c r="S6041" s="12"/>
      <c r="U6041" s="3"/>
      <c r="V6041" s="3"/>
    </row>
    <row r="6042" spans="1:22" x14ac:dyDescent="0.3">
      <c r="A6042" s="81"/>
      <c r="O6042" s="12"/>
      <c r="P6042" s="12"/>
      <c r="Q6042" s="12"/>
      <c r="R6042" s="12"/>
      <c r="S6042" s="12"/>
      <c r="U6042" s="3"/>
      <c r="V6042" s="3"/>
    </row>
    <row r="6043" spans="1:22" x14ac:dyDescent="0.3">
      <c r="A6043" s="81"/>
      <c r="O6043" s="12"/>
      <c r="P6043" s="12"/>
      <c r="Q6043" s="12"/>
      <c r="R6043" s="12"/>
      <c r="S6043" s="12"/>
      <c r="U6043" s="3"/>
      <c r="V6043" s="3"/>
    </row>
    <row r="6044" spans="1:22" x14ac:dyDescent="0.3">
      <c r="A6044" s="81"/>
      <c r="O6044" s="12"/>
      <c r="P6044" s="12"/>
      <c r="Q6044" s="12"/>
      <c r="R6044" s="12"/>
      <c r="S6044" s="12"/>
      <c r="U6044" s="3"/>
      <c r="V6044" s="3"/>
    </row>
    <row r="6045" spans="1:22" x14ac:dyDescent="0.3">
      <c r="A6045" s="81"/>
      <c r="O6045" s="12"/>
      <c r="P6045" s="12"/>
      <c r="Q6045" s="12"/>
      <c r="R6045" s="12"/>
      <c r="S6045" s="12"/>
      <c r="U6045" s="3"/>
      <c r="V6045" s="3"/>
    </row>
    <row r="6046" spans="1:22" x14ac:dyDescent="0.3">
      <c r="A6046" s="81"/>
      <c r="O6046" s="12"/>
      <c r="P6046" s="12"/>
      <c r="Q6046" s="12"/>
      <c r="R6046" s="12"/>
      <c r="S6046" s="12"/>
      <c r="U6046" s="3"/>
      <c r="V6046" s="3"/>
    </row>
    <row r="6047" spans="1:22" x14ac:dyDescent="0.3">
      <c r="A6047" s="81"/>
      <c r="O6047" s="12"/>
      <c r="P6047" s="12"/>
      <c r="Q6047" s="12"/>
      <c r="R6047" s="12"/>
      <c r="S6047" s="12"/>
      <c r="U6047" s="3"/>
      <c r="V6047" s="3"/>
    </row>
    <row r="6048" spans="1:22" x14ac:dyDescent="0.3">
      <c r="A6048" s="81"/>
      <c r="O6048" s="12"/>
      <c r="P6048" s="12"/>
      <c r="Q6048" s="12"/>
      <c r="R6048" s="12"/>
      <c r="S6048" s="12"/>
      <c r="U6048" s="3"/>
      <c r="V6048" s="3"/>
    </row>
    <row r="6049" spans="1:22" x14ac:dyDescent="0.3">
      <c r="A6049" s="81"/>
      <c r="O6049" s="12"/>
      <c r="P6049" s="12"/>
      <c r="Q6049" s="12"/>
      <c r="R6049" s="12"/>
      <c r="S6049" s="12"/>
      <c r="U6049" s="3"/>
      <c r="V6049" s="3"/>
    </row>
    <row r="6050" spans="1:22" x14ac:dyDescent="0.3">
      <c r="A6050" s="81"/>
      <c r="O6050" s="12"/>
      <c r="P6050" s="12"/>
      <c r="Q6050" s="12"/>
      <c r="R6050" s="12"/>
      <c r="S6050" s="12"/>
      <c r="U6050" s="3"/>
      <c r="V6050" s="3"/>
    </row>
    <row r="6051" spans="1:22" x14ac:dyDescent="0.3">
      <c r="A6051" s="81"/>
      <c r="O6051" s="12"/>
      <c r="P6051" s="12"/>
      <c r="Q6051" s="12"/>
      <c r="R6051" s="12"/>
      <c r="S6051" s="12"/>
      <c r="U6051" s="3"/>
      <c r="V6051" s="3"/>
    </row>
    <row r="6052" spans="1:22" x14ac:dyDescent="0.3">
      <c r="A6052" s="81"/>
      <c r="O6052" s="12"/>
      <c r="P6052" s="12"/>
      <c r="Q6052" s="12"/>
      <c r="R6052" s="12"/>
      <c r="S6052" s="12"/>
      <c r="U6052" s="3"/>
      <c r="V6052" s="3"/>
    </row>
    <row r="6053" spans="1:22" x14ac:dyDescent="0.3">
      <c r="A6053" s="81"/>
      <c r="O6053" s="12"/>
      <c r="P6053" s="12"/>
      <c r="Q6053" s="12"/>
      <c r="R6053" s="12"/>
      <c r="S6053" s="12"/>
      <c r="U6053" s="3"/>
      <c r="V6053" s="3"/>
    </row>
    <row r="6054" spans="1:22" x14ac:dyDescent="0.3">
      <c r="A6054" s="81"/>
      <c r="O6054" s="12"/>
      <c r="P6054" s="12"/>
      <c r="Q6054" s="12"/>
      <c r="R6054" s="12"/>
      <c r="S6054" s="12"/>
      <c r="U6054" s="3"/>
      <c r="V6054" s="3"/>
    </row>
    <row r="6055" spans="1:22" x14ac:dyDescent="0.3">
      <c r="A6055" s="81"/>
      <c r="O6055" s="12"/>
      <c r="P6055" s="12"/>
      <c r="Q6055" s="12"/>
      <c r="R6055" s="12"/>
      <c r="S6055" s="12"/>
      <c r="U6055" s="3"/>
      <c r="V6055" s="3"/>
    </row>
    <row r="6056" spans="1:22" x14ac:dyDescent="0.3">
      <c r="A6056" s="81"/>
      <c r="O6056" s="12"/>
      <c r="P6056" s="12"/>
      <c r="Q6056" s="12"/>
      <c r="R6056" s="12"/>
      <c r="S6056" s="12"/>
      <c r="U6056" s="3"/>
      <c r="V6056" s="3"/>
    </row>
    <row r="6057" spans="1:22" x14ac:dyDescent="0.3">
      <c r="A6057" s="81"/>
      <c r="O6057" s="12"/>
      <c r="P6057" s="12"/>
      <c r="Q6057" s="12"/>
      <c r="R6057" s="12"/>
      <c r="S6057" s="12"/>
      <c r="U6057" s="3"/>
      <c r="V6057" s="3"/>
    </row>
    <row r="6058" spans="1:22" x14ac:dyDescent="0.3">
      <c r="A6058" s="81"/>
      <c r="O6058" s="12"/>
      <c r="P6058" s="12"/>
      <c r="Q6058" s="12"/>
      <c r="R6058" s="12"/>
      <c r="S6058" s="12"/>
      <c r="U6058" s="3"/>
      <c r="V6058" s="3"/>
    </row>
    <row r="6059" spans="1:22" x14ac:dyDescent="0.3">
      <c r="A6059" s="81"/>
      <c r="O6059" s="12"/>
      <c r="P6059" s="12"/>
      <c r="Q6059" s="12"/>
      <c r="R6059" s="12"/>
      <c r="S6059" s="12"/>
      <c r="U6059" s="3"/>
      <c r="V6059" s="3"/>
    </row>
    <row r="6060" spans="1:22" x14ac:dyDescent="0.3">
      <c r="A6060" s="81"/>
      <c r="O6060" s="12"/>
      <c r="P6060" s="12"/>
      <c r="Q6060" s="12"/>
      <c r="R6060" s="12"/>
      <c r="S6060" s="12"/>
      <c r="U6060" s="3"/>
      <c r="V6060" s="3"/>
    </row>
    <row r="6061" spans="1:22" x14ac:dyDescent="0.3">
      <c r="A6061" s="81"/>
      <c r="O6061" s="12"/>
      <c r="P6061" s="12"/>
      <c r="Q6061" s="12"/>
      <c r="R6061" s="12"/>
      <c r="S6061" s="12"/>
      <c r="U6061" s="3"/>
      <c r="V6061" s="3"/>
    </row>
    <row r="6062" spans="1:22" x14ac:dyDescent="0.3">
      <c r="A6062" s="81"/>
      <c r="O6062" s="12"/>
      <c r="P6062" s="12"/>
      <c r="Q6062" s="12"/>
      <c r="R6062" s="12"/>
      <c r="S6062" s="12"/>
      <c r="U6062" s="3"/>
      <c r="V6062" s="3"/>
    </row>
    <row r="6063" spans="1:22" x14ac:dyDescent="0.3">
      <c r="A6063" s="81"/>
      <c r="O6063" s="12"/>
      <c r="P6063" s="12"/>
      <c r="Q6063" s="12"/>
      <c r="R6063" s="12"/>
      <c r="S6063" s="12"/>
      <c r="U6063" s="3"/>
      <c r="V6063" s="3"/>
    </row>
    <row r="6064" spans="1:22" x14ac:dyDescent="0.3">
      <c r="A6064" s="81"/>
      <c r="O6064" s="12"/>
      <c r="P6064" s="12"/>
      <c r="Q6064" s="12"/>
      <c r="R6064" s="12"/>
      <c r="S6064" s="12"/>
      <c r="U6064" s="3"/>
      <c r="V6064" s="3"/>
    </row>
    <row r="6065" spans="1:22" x14ac:dyDescent="0.3">
      <c r="A6065" s="81"/>
      <c r="O6065" s="12"/>
      <c r="P6065" s="12"/>
      <c r="Q6065" s="12"/>
      <c r="R6065" s="12"/>
      <c r="S6065" s="12"/>
      <c r="U6065" s="3"/>
      <c r="V6065" s="3"/>
    </row>
    <row r="6066" spans="1:22" x14ac:dyDescent="0.3">
      <c r="A6066" s="81"/>
      <c r="O6066" s="12"/>
      <c r="P6066" s="12"/>
      <c r="Q6066" s="12"/>
      <c r="R6066" s="12"/>
      <c r="S6066" s="12"/>
      <c r="U6066" s="3"/>
      <c r="V6066" s="3"/>
    </row>
    <row r="6067" spans="1:22" x14ac:dyDescent="0.3">
      <c r="A6067" s="81"/>
      <c r="O6067" s="12"/>
      <c r="P6067" s="12"/>
      <c r="Q6067" s="12"/>
      <c r="R6067" s="12"/>
      <c r="S6067" s="12"/>
      <c r="U6067" s="3"/>
      <c r="V6067" s="3"/>
    </row>
    <row r="6068" spans="1:22" x14ac:dyDescent="0.3">
      <c r="A6068" s="81"/>
      <c r="O6068" s="12"/>
      <c r="P6068" s="12"/>
      <c r="Q6068" s="12"/>
      <c r="R6068" s="12"/>
      <c r="S6068" s="12"/>
      <c r="U6068" s="3"/>
      <c r="V6068" s="3"/>
    </row>
    <row r="6069" spans="1:22" x14ac:dyDescent="0.3">
      <c r="A6069" s="81"/>
      <c r="O6069" s="12"/>
      <c r="P6069" s="12"/>
      <c r="Q6069" s="12"/>
      <c r="R6069" s="12"/>
      <c r="S6069" s="12"/>
      <c r="U6069" s="3"/>
      <c r="V6069" s="3"/>
    </row>
    <row r="6070" spans="1:22" x14ac:dyDescent="0.3">
      <c r="A6070" s="81"/>
      <c r="O6070" s="12"/>
      <c r="P6070" s="12"/>
      <c r="Q6070" s="12"/>
      <c r="R6070" s="12"/>
      <c r="S6070" s="12"/>
      <c r="U6070" s="3"/>
      <c r="V6070" s="3"/>
    </row>
    <row r="6071" spans="1:22" x14ac:dyDescent="0.3">
      <c r="A6071" s="81"/>
      <c r="O6071" s="12"/>
      <c r="P6071" s="12"/>
      <c r="Q6071" s="12"/>
      <c r="R6071" s="12"/>
      <c r="S6071" s="12"/>
      <c r="U6071" s="3"/>
      <c r="V6071" s="3"/>
    </row>
    <row r="6072" spans="1:22" x14ac:dyDescent="0.3">
      <c r="A6072" s="81"/>
      <c r="O6072" s="12"/>
      <c r="P6072" s="12"/>
      <c r="Q6072" s="12"/>
      <c r="R6072" s="12"/>
      <c r="S6072" s="12"/>
      <c r="U6072" s="3"/>
      <c r="V6072" s="3"/>
    </row>
    <row r="6073" spans="1:22" x14ac:dyDescent="0.3">
      <c r="A6073" s="81"/>
      <c r="O6073" s="12"/>
      <c r="P6073" s="12"/>
      <c r="Q6073" s="12"/>
      <c r="R6073" s="12"/>
      <c r="S6073" s="12"/>
      <c r="U6073" s="3"/>
      <c r="V6073" s="3"/>
    </row>
    <row r="6074" spans="1:22" x14ac:dyDescent="0.3">
      <c r="A6074" s="81"/>
      <c r="O6074" s="12"/>
      <c r="P6074" s="12"/>
      <c r="Q6074" s="12"/>
      <c r="R6074" s="12"/>
      <c r="S6074" s="12"/>
      <c r="U6074" s="3"/>
      <c r="V6074" s="3"/>
    </row>
    <row r="6075" spans="1:22" x14ac:dyDescent="0.3">
      <c r="A6075" s="81"/>
      <c r="O6075" s="12"/>
      <c r="P6075" s="12"/>
      <c r="Q6075" s="12"/>
      <c r="R6075" s="12"/>
      <c r="S6075" s="12"/>
      <c r="U6075" s="3"/>
      <c r="V6075" s="3"/>
    </row>
    <row r="6076" spans="1:22" x14ac:dyDescent="0.3">
      <c r="A6076" s="81"/>
      <c r="O6076" s="12"/>
      <c r="P6076" s="12"/>
      <c r="Q6076" s="12"/>
      <c r="R6076" s="12"/>
      <c r="S6076" s="12"/>
      <c r="U6076" s="3"/>
      <c r="V6076" s="3"/>
    </row>
    <row r="6077" spans="1:22" x14ac:dyDescent="0.3">
      <c r="A6077" s="81"/>
      <c r="O6077" s="12"/>
      <c r="P6077" s="12"/>
      <c r="Q6077" s="12"/>
      <c r="R6077" s="12"/>
      <c r="S6077" s="12"/>
      <c r="U6077" s="3"/>
      <c r="V6077" s="3"/>
    </row>
    <row r="6078" spans="1:22" x14ac:dyDescent="0.3">
      <c r="A6078" s="81"/>
      <c r="O6078" s="12"/>
      <c r="P6078" s="12"/>
      <c r="Q6078" s="12"/>
      <c r="R6078" s="12"/>
      <c r="S6078" s="12"/>
      <c r="U6078" s="3"/>
      <c r="V6078" s="3"/>
    </row>
    <row r="6079" spans="1:22" x14ac:dyDescent="0.3">
      <c r="A6079" s="81"/>
      <c r="O6079" s="12"/>
      <c r="P6079" s="12"/>
      <c r="Q6079" s="12"/>
      <c r="R6079" s="12"/>
      <c r="S6079" s="12"/>
      <c r="U6079" s="3"/>
      <c r="V6079" s="3"/>
    </row>
    <row r="6080" spans="1:22" x14ac:dyDescent="0.3">
      <c r="A6080" s="81"/>
      <c r="O6080" s="12"/>
      <c r="P6080" s="12"/>
      <c r="Q6080" s="12"/>
      <c r="R6080" s="12"/>
      <c r="S6080" s="12"/>
      <c r="U6080" s="3"/>
      <c r="V6080" s="3"/>
    </row>
    <row r="6081" spans="1:22" x14ac:dyDescent="0.3">
      <c r="A6081" s="81"/>
      <c r="O6081" s="12"/>
      <c r="P6081" s="12"/>
      <c r="Q6081" s="12"/>
      <c r="R6081" s="12"/>
      <c r="S6081" s="12"/>
      <c r="U6081" s="3"/>
      <c r="V6081" s="3"/>
    </row>
    <row r="6082" spans="1:22" x14ac:dyDescent="0.3">
      <c r="A6082" s="81"/>
      <c r="O6082" s="12"/>
      <c r="P6082" s="12"/>
      <c r="Q6082" s="12"/>
      <c r="R6082" s="12"/>
      <c r="S6082" s="12"/>
      <c r="U6082" s="3"/>
      <c r="V6082" s="3"/>
    </row>
    <row r="6083" spans="1:22" x14ac:dyDescent="0.3">
      <c r="A6083" s="81"/>
      <c r="O6083" s="12"/>
      <c r="P6083" s="12"/>
      <c r="Q6083" s="12"/>
      <c r="R6083" s="12"/>
      <c r="S6083" s="12"/>
      <c r="U6083" s="3"/>
      <c r="V6083" s="3"/>
    </row>
    <row r="6084" spans="1:22" x14ac:dyDescent="0.3">
      <c r="A6084" s="81"/>
      <c r="O6084" s="12"/>
      <c r="P6084" s="12"/>
      <c r="Q6084" s="12"/>
      <c r="R6084" s="12"/>
      <c r="S6084" s="12"/>
      <c r="U6084" s="3"/>
      <c r="V6084" s="3"/>
    </row>
    <row r="6085" spans="1:22" x14ac:dyDescent="0.3">
      <c r="A6085" s="81"/>
      <c r="O6085" s="12"/>
      <c r="P6085" s="12"/>
      <c r="Q6085" s="12"/>
      <c r="R6085" s="12"/>
      <c r="S6085" s="12"/>
      <c r="U6085" s="3"/>
      <c r="V6085" s="3"/>
    </row>
    <row r="6086" spans="1:22" x14ac:dyDescent="0.3">
      <c r="A6086" s="81"/>
      <c r="O6086" s="12"/>
      <c r="P6086" s="12"/>
      <c r="Q6086" s="12"/>
      <c r="R6086" s="12"/>
      <c r="S6086" s="12"/>
      <c r="U6086" s="3"/>
      <c r="V6086" s="3"/>
    </row>
    <row r="6087" spans="1:22" x14ac:dyDescent="0.3">
      <c r="A6087" s="81"/>
      <c r="O6087" s="12"/>
      <c r="P6087" s="12"/>
      <c r="Q6087" s="12"/>
      <c r="R6087" s="12"/>
      <c r="S6087" s="12"/>
      <c r="U6087" s="3"/>
      <c r="V6087" s="3"/>
    </row>
    <row r="6088" spans="1:22" x14ac:dyDescent="0.3">
      <c r="A6088" s="81"/>
      <c r="O6088" s="12"/>
      <c r="P6088" s="12"/>
      <c r="Q6088" s="12"/>
      <c r="R6088" s="12"/>
      <c r="S6088" s="12"/>
      <c r="U6088" s="3"/>
      <c r="V6088" s="3"/>
    </row>
    <row r="6089" spans="1:22" x14ac:dyDescent="0.3">
      <c r="A6089" s="81"/>
      <c r="O6089" s="12"/>
      <c r="P6089" s="12"/>
      <c r="Q6089" s="12"/>
      <c r="R6089" s="12"/>
      <c r="S6089" s="12"/>
      <c r="U6089" s="3"/>
      <c r="V6089" s="3"/>
    </row>
    <row r="6090" spans="1:22" x14ac:dyDescent="0.3">
      <c r="A6090" s="81"/>
      <c r="O6090" s="12"/>
      <c r="P6090" s="12"/>
      <c r="Q6090" s="12"/>
      <c r="R6090" s="12"/>
      <c r="S6090" s="12"/>
      <c r="U6090" s="3"/>
      <c r="V6090" s="3"/>
    </row>
    <row r="6091" spans="1:22" x14ac:dyDescent="0.3">
      <c r="A6091" s="81"/>
      <c r="O6091" s="12"/>
      <c r="P6091" s="12"/>
      <c r="Q6091" s="12"/>
      <c r="R6091" s="12"/>
      <c r="S6091" s="12"/>
      <c r="U6091" s="3"/>
      <c r="V6091" s="3"/>
    </row>
    <row r="6092" spans="1:22" x14ac:dyDescent="0.3">
      <c r="A6092" s="81"/>
      <c r="O6092" s="12"/>
      <c r="P6092" s="12"/>
      <c r="Q6092" s="12"/>
      <c r="R6092" s="12"/>
      <c r="S6092" s="12"/>
      <c r="U6092" s="3"/>
      <c r="V6092" s="3"/>
    </row>
    <row r="6093" spans="1:22" x14ac:dyDescent="0.3">
      <c r="A6093" s="81"/>
      <c r="O6093" s="12"/>
      <c r="P6093" s="12"/>
      <c r="Q6093" s="12"/>
      <c r="R6093" s="12"/>
      <c r="S6093" s="12"/>
      <c r="U6093" s="3"/>
      <c r="V6093" s="3"/>
    </row>
    <row r="6094" spans="1:22" x14ac:dyDescent="0.3">
      <c r="A6094" s="81"/>
      <c r="O6094" s="12"/>
      <c r="P6094" s="12"/>
      <c r="Q6094" s="12"/>
      <c r="R6094" s="12"/>
      <c r="S6094" s="12"/>
      <c r="U6094" s="3"/>
      <c r="V6094" s="3"/>
    </row>
    <row r="6095" spans="1:22" x14ac:dyDescent="0.3">
      <c r="A6095" s="81"/>
      <c r="O6095" s="12"/>
      <c r="P6095" s="12"/>
      <c r="Q6095" s="12"/>
      <c r="R6095" s="12"/>
      <c r="S6095" s="12"/>
      <c r="U6095" s="3"/>
      <c r="V6095" s="3"/>
    </row>
    <row r="6096" spans="1:22" x14ac:dyDescent="0.3">
      <c r="A6096" s="81"/>
      <c r="O6096" s="12"/>
      <c r="P6096" s="12"/>
      <c r="Q6096" s="12"/>
      <c r="R6096" s="12"/>
      <c r="S6096" s="12"/>
      <c r="U6096" s="3"/>
      <c r="V6096" s="3"/>
    </row>
    <row r="6097" spans="1:22" x14ac:dyDescent="0.3">
      <c r="A6097" s="81"/>
      <c r="O6097" s="12"/>
      <c r="P6097" s="12"/>
      <c r="Q6097" s="12"/>
      <c r="R6097" s="12"/>
      <c r="S6097" s="12"/>
      <c r="U6097" s="3"/>
      <c r="V6097" s="3"/>
    </row>
    <row r="6098" spans="1:22" x14ac:dyDescent="0.3">
      <c r="A6098" s="81"/>
      <c r="O6098" s="12"/>
      <c r="P6098" s="12"/>
      <c r="Q6098" s="12"/>
      <c r="R6098" s="12"/>
      <c r="S6098" s="12"/>
      <c r="U6098" s="3"/>
      <c r="V6098" s="3"/>
    </row>
    <row r="6099" spans="1:22" x14ac:dyDescent="0.3">
      <c r="A6099" s="81"/>
      <c r="O6099" s="12"/>
      <c r="P6099" s="12"/>
      <c r="Q6099" s="12"/>
      <c r="R6099" s="12"/>
      <c r="S6099" s="12"/>
      <c r="U6099" s="3"/>
      <c r="V6099" s="3"/>
    </row>
    <row r="6100" spans="1:22" x14ac:dyDescent="0.3">
      <c r="A6100" s="81"/>
      <c r="O6100" s="12"/>
      <c r="P6100" s="12"/>
      <c r="Q6100" s="12"/>
      <c r="R6100" s="12"/>
      <c r="S6100" s="12"/>
      <c r="U6100" s="3"/>
      <c r="V6100" s="3"/>
    </row>
    <row r="6101" spans="1:22" x14ac:dyDescent="0.3">
      <c r="A6101" s="81"/>
      <c r="O6101" s="12"/>
      <c r="P6101" s="12"/>
      <c r="Q6101" s="12"/>
      <c r="R6101" s="12"/>
      <c r="S6101" s="12"/>
      <c r="U6101" s="3"/>
      <c r="V6101" s="3"/>
    </row>
    <row r="6102" spans="1:22" x14ac:dyDescent="0.3">
      <c r="A6102" s="81"/>
      <c r="O6102" s="12"/>
      <c r="P6102" s="12"/>
      <c r="Q6102" s="12"/>
      <c r="R6102" s="12"/>
      <c r="S6102" s="12"/>
      <c r="U6102" s="3"/>
      <c r="V6102" s="3"/>
    </row>
    <row r="6103" spans="1:22" x14ac:dyDescent="0.3">
      <c r="A6103" s="81"/>
      <c r="O6103" s="12"/>
      <c r="P6103" s="12"/>
      <c r="Q6103" s="12"/>
      <c r="R6103" s="12"/>
      <c r="S6103" s="12"/>
      <c r="U6103" s="3"/>
      <c r="V6103" s="3"/>
    </row>
    <row r="6104" spans="1:22" x14ac:dyDescent="0.3">
      <c r="A6104" s="81"/>
      <c r="O6104" s="12"/>
      <c r="P6104" s="12"/>
      <c r="Q6104" s="12"/>
      <c r="R6104" s="12"/>
      <c r="S6104" s="12"/>
      <c r="U6104" s="3"/>
      <c r="V6104" s="3"/>
    </row>
    <row r="6105" spans="1:22" x14ac:dyDescent="0.3">
      <c r="A6105" s="81"/>
      <c r="O6105" s="12"/>
      <c r="P6105" s="12"/>
      <c r="Q6105" s="12"/>
      <c r="R6105" s="12"/>
      <c r="S6105" s="12"/>
      <c r="U6105" s="3"/>
      <c r="V6105" s="3"/>
    </row>
    <row r="6106" spans="1:22" x14ac:dyDescent="0.3">
      <c r="A6106" s="81"/>
      <c r="O6106" s="12"/>
      <c r="P6106" s="12"/>
      <c r="Q6106" s="12"/>
      <c r="R6106" s="12"/>
      <c r="S6106" s="12"/>
      <c r="U6106" s="3"/>
      <c r="V6106" s="3"/>
    </row>
    <row r="6107" spans="1:22" x14ac:dyDescent="0.3">
      <c r="A6107" s="81"/>
      <c r="O6107" s="12"/>
      <c r="P6107" s="12"/>
      <c r="Q6107" s="12"/>
      <c r="R6107" s="12"/>
      <c r="S6107" s="12"/>
      <c r="U6107" s="3"/>
      <c r="V6107" s="3"/>
    </row>
    <row r="6108" spans="1:22" x14ac:dyDescent="0.3">
      <c r="A6108" s="81"/>
      <c r="O6108" s="12"/>
      <c r="P6108" s="12"/>
      <c r="Q6108" s="12"/>
      <c r="R6108" s="12"/>
      <c r="S6108" s="12"/>
      <c r="U6108" s="3"/>
      <c r="V6108" s="3"/>
    </row>
    <row r="6109" spans="1:22" x14ac:dyDescent="0.3">
      <c r="A6109" s="81"/>
      <c r="O6109" s="12"/>
      <c r="P6109" s="12"/>
      <c r="Q6109" s="12"/>
      <c r="R6109" s="12"/>
      <c r="S6109" s="12"/>
      <c r="U6109" s="3"/>
      <c r="V6109" s="3"/>
    </row>
    <row r="6110" spans="1:22" x14ac:dyDescent="0.3">
      <c r="A6110" s="81"/>
      <c r="O6110" s="12"/>
      <c r="P6110" s="12"/>
      <c r="Q6110" s="12"/>
      <c r="R6110" s="12"/>
      <c r="S6110" s="12"/>
      <c r="U6110" s="3"/>
      <c r="V6110" s="3"/>
    </row>
    <row r="6111" spans="1:22" x14ac:dyDescent="0.3">
      <c r="A6111" s="81"/>
      <c r="O6111" s="12"/>
      <c r="P6111" s="12"/>
      <c r="Q6111" s="12"/>
      <c r="R6111" s="12"/>
      <c r="S6111" s="12"/>
      <c r="U6111" s="3"/>
      <c r="V6111" s="3"/>
    </row>
    <row r="6112" spans="1:22" x14ac:dyDescent="0.3">
      <c r="A6112" s="81"/>
      <c r="O6112" s="12"/>
      <c r="P6112" s="12"/>
      <c r="Q6112" s="12"/>
      <c r="R6112" s="12"/>
      <c r="S6112" s="12"/>
      <c r="U6112" s="3"/>
      <c r="V6112" s="3"/>
    </row>
    <row r="6113" spans="1:22" x14ac:dyDescent="0.3">
      <c r="A6113" s="81"/>
      <c r="O6113" s="12"/>
      <c r="P6113" s="12"/>
      <c r="Q6113" s="12"/>
      <c r="R6113" s="12"/>
      <c r="S6113" s="12"/>
      <c r="U6113" s="3"/>
      <c r="V6113" s="3"/>
    </row>
    <row r="6114" spans="1:22" x14ac:dyDescent="0.3">
      <c r="A6114" s="81"/>
      <c r="O6114" s="12"/>
      <c r="P6114" s="12"/>
      <c r="Q6114" s="12"/>
      <c r="R6114" s="12"/>
      <c r="S6114" s="12"/>
      <c r="U6114" s="3"/>
      <c r="V6114" s="3"/>
    </row>
    <row r="6115" spans="1:22" x14ac:dyDescent="0.3">
      <c r="A6115" s="81"/>
      <c r="O6115" s="12"/>
      <c r="P6115" s="12"/>
      <c r="Q6115" s="12"/>
      <c r="R6115" s="12"/>
      <c r="S6115" s="12"/>
      <c r="U6115" s="3"/>
      <c r="V6115" s="3"/>
    </row>
    <row r="6116" spans="1:22" x14ac:dyDescent="0.3">
      <c r="A6116" s="81"/>
      <c r="O6116" s="12"/>
      <c r="P6116" s="12"/>
      <c r="Q6116" s="12"/>
      <c r="R6116" s="12"/>
      <c r="S6116" s="12"/>
      <c r="U6116" s="3"/>
      <c r="V6116" s="3"/>
    </row>
    <row r="6117" spans="1:22" x14ac:dyDescent="0.3">
      <c r="A6117" s="81"/>
      <c r="O6117" s="12"/>
      <c r="P6117" s="12"/>
      <c r="Q6117" s="12"/>
      <c r="R6117" s="12"/>
      <c r="S6117" s="12"/>
      <c r="U6117" s="3"/>
      <c r="V6117" s="3"/>
    </row>
    <row r="6118" spans="1:22" x14ac:dyDescent="0.3">
      <c r="A6118" s="81"/>
      <c r="O6118" s="12"/>
      <c r="P6118" s="12"/>
      <c r="Q6118" s="12"/>
      <c r="R6118" s="12"/>
      <c r="S6118" s="12"/>
      <c r="U6118" s="3"/>
      <c r="V6118" s="3"/>
    </row>
    <row r="6119" spans="1:22" x14ac:dyDescent="0.3">
      <c r="A6119" s="81"/>
      <c r="O6119" s="12"/>
      <c r="P6119" s="12"/>
      <c r="Q6119" s="12"/>
      <c r="R6119" s="12"/>
      <c r="S6119" s="12"/>
      <c r="U6119" s="3"/>
      <c r="V6119" s="3"/>
    </row>
    <row r="6120" spans="1:22" x14ac:dyDescent="0.3">
      <c r="A6120" s="81"/>
      <c r="O6120" s="12"/>
      <c r="P6120" s="12"/>
      <c r="Q6120" s="12"/>
      <c r="R6120" s="12"/>
      <c r="S6120" s="12"/>
      <c r="U6120" s="3"/>
      <c r="V6120" s="3"/>
    </row>
    <row r="6121" spans="1:22" x14ac:dyDescent="0.3">
      <c r="A6121" s="81"/>
      <c r="O6121" s="12"/>
      <c r="P6121" s="12"/>
      <c r="Q6121" s="12"/>
      <c r="R6121" s="12"/>
      <c r="S6121" s="12"/>
      <c r="U6121" s="3"/>
      <c r="V6121" s="3"/>
    </row>
    <row r="6122" spans="1:22" x14ac:dyDescent="0.3">
      <c r="A6122" s="81"/>
      <c r="O6122" s="12"/>
      <c r="P6122" s="12"/>
      <c r="Q6122" s="12"/>
      <c r="R6122" s="12"/>
      <c r="S6122" s="12"/>
      <c r="U6122" s="3"/>
      <c r="V6122" s="3"/>
    </row>
    <row r="6123" spans="1:22" x14ac:dyDescent="0.3">
      <c r="A6123" s="81"/>
      <c r="O6123" s="12"/>
      <c r="P6123" s="12"/>
      <c r="Q6123" s="12"/>
      <c r="R6123" s="12"/>
      <c r="S6123" s="12"/>
      <c r="U6123" s="3"/>
      <c r="V6123" s="3"/>
    </row>
    <row r="6124" spans="1:22" x14ac:dyDescent="0.3">
      <c r="A6124" s="81"/>
      <c r="O6124" s="12"/>
      <c r="P6124" s="12"/>
      <c r="Q6124" s="12"/>
      <c r="R6124" s="12"/>
      <c r="S6124" s="12"/>
      <c r="U6124" s="3"/>
      <c r="V6124" s="3"/>
    </row>
    <row r="6125" spans="1:22" x14ac:dyDescent="0.3">
      <c r="A6125" s="81"/>
      <c r="O6125" s="12"/>
      <c r="P6125" s="12"/>
      <c r="Q6125" s="12"/>
      <c r="R6125" s="12"/>
      <c r="S6125" s="12"/>
      <c r="U6125" s="3"/>
      <c r="V6125" s="3"/>
    </row>
    <row r="6126" spans="1:22" x14ac:dyDescent="0.3">
      <c r="A6126" s="81"/>
      <c r="O6126" s="12"/>
      <c r="P6126" s="12"/>
      <c r="Q6126" s="12"/>
      <c r="R6126" s="12"/>
      <c r="S6126" s="12"/>
      <c r="U6126" s="3"/>
      <c r="V6126" s="3"/>
    </row>
    <row r="6127" spans="1:22" x14ac:dyDescent="0.3">
      <c r="A6127" s="81"/>
      <c r="O6127" s="12"/>
      <c r="P6127" s="12"/>
      <c r="Q6127" s="12"/>
      <c r="R6127" s="12"/>
      <c r="S6127" s="12"/>
      <c r="U6127" s="3"/>
      <c r="V6127" s="3"/>
    </row>
    <row r="6128" spans="1:22" x14ac:dyDescent="0.3">
      <c r="A6128" s="81"/>
      <c r="O6128" s="12"/>
      <c r="P6128" s="12"/>
      <c r="Q6128" s="12"/>
      <c r="R6128" s="12"/>
      <c r="S6128" s="12"/>
      <c r="U6128" s="3"/>
      <c r="V6128" s="3"/>
    </row>
    <row r="6129" spans="1:22" x14ac:dyDescent="0.3">
      <c r="A6129" s="81"/>
      <c r="O6129" s="12"/>
      <c r="P6129" s="12"/>
      <c r="Q6129" s="12"/>
      <c r="R6129" s="12"/>
      <c r="S6129" s="12"/>
      <c r="U6129" s="3"/>
      <c r="V6129" s="3"/>
    </row>
    <row r="6130" spans="1:22" x14ac:dyDescent="0.3">
      <c r="A6130" s="81"/>
      <c r="O6130" s="12"/>
      <c r="P6130" s="12"/>
      <c r="Q6130" s="12"/>
      <c r="R6130" s="12"/>
      <c r="S6130" s="12"/>
      <c r="U6130" s="3"/>
      <c r="V6130" s="3"/>
    </row>
    <row r="6131" spans="1:22" x14ac:dyDescent="0.3">
      <c r="A6131" s="81"/>
      <c r="O6131" s="12"/>
      <c r="P6131" s="12"/>
      <c r="Q6131" s="12"/>
      <c r="R6131" s="12"/>
      <c r="S6131" s="12"/>
      <c r="U6131" s="3"/>
      <c r="V6131" s="3"/>
    </row>
    <row r="6132" spans="1:22" x14ac:dyDescent="0.3">
      <c r="A6132" s="81"/>
      <c r="O6132" s="12"/>
      <c r="P6132" s="12"/>
      <c r="Q6132" s="12"/>
      <c r="R6132" s="12"/>
      <c r="S6132" s="12"/>
      <c r="U6132" s="3"/>
      <c r="V6132" s="3"/>
    </row>
    <row r="6133" spans="1:22" x14ac:dyDescent="0.3">
      <c r="A6133" s="81"/>
      <c r="O6133" s="12"/>
      <c r="P6133" s="12"/>
      <c r="Q6133" s="12"/>
      <c r="R6133" s="12"/>
      <c r="S6133" s="12"/>
      <c r="U6133" s="3"/>
      <c r="V6133" s="3"/>
    </row>
    <row r="6134" spans="1:22" x14ac:dyDescent="0.3">
      <c r="A6134" s="81"/>
      <c r="O6134" s="12"/>
      <c r="P6134" s="12"/>
      <c r="Q6134" s="12"/>
      <c r="R6134" s="12"/>
      <c r="S6134" s="12"/>
      <c r="U6134" s="3"/>
      <c r="V6134" s="3"/>
    </row>
    <row r="6135" spans="1:22" x14ac:dyDescent="0.3">
      <c r="A6135" s="81"/>
      <c r="O6135" s="12"/>
      <c r="P6135" s="12"/>
      <c r="Q6135" s="12"/>
      <c r="R6135" s="12"/>
      <c r="S6135" s="12"/>
      <c r="U6135" s="3"/>
      <c r="V6135" s="3"/>
    </row>
    <row r="6136" spans="1:22" x14ac:dyDescent="0.3">
      <c r="A6136" s="81"/>
      <c r="O6136" s="12"/>
      <c r="P6136" s="12"/>
      <c r="Q6136" s="12"/>
      <c r="R6136" s="12"/>
      <c r="S6136" s="12"/>
      <c r="U6136" s="3"/>
      <c r="V6136" s="3"/>
    </row>
    <row r="6137" spans="1:22" x14ac:dyDescent="0.3">
      <c r="A6137" s="81"/>
      <c r="O6137" s="12"/>
      <c r="P6137" s="12"/>
      <c r="Q6137" s="12"/>
      <c r="R6137" s="12"/>
      <c r="S6137" s="12"/>
      <c r="U6137" s="3"/>
      <c r="V6137" s="3"/>
    </row>
    <row r="6138" spans="1:22" x14ac:dyDescent="0.3">
      <c r="A6138" s="81"/>
      <c r="O6138" s="12"/>
      <c r="P6138" s="12"/>
      <c r="Q6138" s="12"/>
      <c r="R6138" s="12"/>
      <c r="S6138" s="12"/>
      <c r="U6138" s="3"/>
      <c r="V6138" s="3"/>
    </row>
    <row r="6139" spans="1:22" x14ac:dyDescent="0.3">
      <c r="A6139" s="81"/>
      <c r="O6139" s="12"/>
      <c r="P6139" s="12"/>
      <c r="Q6139" s="12"/>
      <c r="R6139" s="12"/>
      <c r="S6139" s="12"/>
      <c r="U6139" s="3"/>
      <c r="V6139" s="3"/>
    </row>
    <row r="6140" spans="1:22" x14ac:dyDescent="0.3">
      <c r="A6140" s="81"/>
      <c r="O6140" s="12"/>
      <c r="P6140" s="12"/>
      <c r="Q6140" s="12"/>
      <c r="R6140" s="12"/>
      <c r="S6140" s="12"/>
      <c r="U6140" s="3"/>
      <c r="V6140" s="3"/>
    </row>
    <row r="6141" spans="1:22" x14ac:dyDescent="0.3">
      <c r="A6141" s="81"/>
      <c r="O6141" s="12"/>
      <c r="P6141" s="12"/>
      <c r="Q6141" s="12"/>
      <c r="R6141" s="12"/>
      <c r="S6141" s="12"/>
      <c r="U6141" s="3"/>
      <c r="V6141" s="3"/>
    </row>
    <row r="6142" spans="1:22" x14ac:dyDescent="0.3">
      <c r="A6142" s="81"/>
      <c r="O6142" s="12"/>
      <c r="P6142" s="12"/>
      <c r="Q6142" s="12"/>
      <c r="R6142" s="12"/>
      <c r="S6142" s="12"/>
      <c r="U6142" s="3"/>
      <c r="V6142" s="3"/>
    </row>
    <row r="6143" spans="1:22" x14ac:dyDescent="0.3">
      <c r="A6143" s="81"/>
      <c r="O6143" s="12"/>
      <c r="P6143" s="12"/>
      <c r="Q6143" s="12"/>
      <c r="R6143" s="12"/>
      <c r="S6143" s="12"/>
      <c r="U6143" s="3"/>
      <c r="V6143" s="3"/>
    </row>
    <row r="6144" spans="1:22" x14ac:dyDescent="0.3">
      <c r="A6144" s="81"/>
      <c r="O6144" s="12"/>
      <c r="P6144" s="12"/>
      <c r="Q6144" s="12"/>
      <c r="R6144" s="12"/>
      <c r="S6144" s="12"/>
      <c r="U6144" s="3"/>
      <c r="V6144" s="3"/>
    </row>
    <row r="6145" spans="1:22" x14ac:dyDescent="0.3">
      <c r="A6145" s="81"/>
      <c r="O6145" s="12"/>
      <c r="P6145" s="12"/>
      <c r="Q6145" s="12"/>
      <c r="R6145" s="12"/>
      <c r="S6145" s="12"/>
      <c r="U6145" s="3"/>
      <c r="V6145" s="3"/>
    </row>
    <row r="6146" spans="1:22" x14ac:dyDescent="0.3">
      <c r="A6146" s="81"/>
      <c r="O6146" s="12"/>
      <c r="P6146" s="12"/>
      <c r="Q6146" s="12"/>
      <c r="R6146" s="12"/>
      <c r="S6146" s="12"/>
      <c r="U6146" s="3"/>
      <c r="V6146" s="3"/>
    </row>
    <row r="6147" spans="1:22" x14ac:dyDescent="0.3">
      <c r="A6147" s="81"/>
      <c r="O6147" s="12"/>
      <c r="P6147" s="12"/>
      <c r="Q6147" s="12"/>
      <c r="R6147" s="12"/>
      <c r="S6147" s="12"/>
      <c r="U6147" s="3"/>
      <c r="V6147" s="3"/>
    </row>
    <row r="6148" spans="1:22" x14ac:dyDescent="0.3">
      <c r="A6148" s="81"/>
      <c r="O6148" s="12"/>
      <c r="P6148" s="12"/>
      <c r="Q6148" s="12"/>
      <c r="R6148" s="12"/>
      <c r="S6148" s="12"/>
      <c r="U6148" s="3"/>
      <c r="V6148" s="3"/>
    </row>
    <row r="6149" spans="1:22" x14ac:dyDescent="0.3">
      <c r="A6149" s="81"/>
      <c r="O6149" s="12"/>
      <c r="P6149" s="12"/>
      <c r="Q6149" s="12"/>
      <c r="R6149" s="12"/>
      <c r="S6149" s="12"/>
      <c r="U6149" s="3"/>
      <c r="V6149" s="3"/>
    </row>
    <row r="6150" spans="1:22" x14ac:dyDescent="0.3">
      <c r="A6150" s="81"/>
      <c r="O6150" s="12"/>
      <c r="P6150" s="12"/>
      <c r="Q6150" s="12"/>
      <c r="R6150" s="12"/>
      <c r="S6150" s="12"/>
      <c r="U6150" s="3"/>
      <c r="V6150" s="3"/>
    </row>
    <row r="6151" spans="1:22" x14ac:dyDescent="0.3">
      <c r="A6151" s="81"/>
      <c r="O6151" s="12"/>
      <c r="P6151" s="12"/>
      <c r="Q6151" s="12"/>
      <c r="R6151" s="12"/>
      <c r="S6151" s="12"/>
      <c r="U6151" s="3"/>
      <c r="V6151" s="3"/>
    </row>
    <row r="6152" spans="1:22" x14ac:dyDescent="0.3">
      <c r="A6152" s="81"/>
      <c r="O6152" s="12"/>
      <c r="P6152" s="12"/>
      <c r="Q6152" s="12"/>
      <c r="R6152" s="12"/>
      <c r="S6152" s="12"/>
      <c r="U6152" s="3"/>
      <c r="V6152" s="3"/>
    </row>
    <row r="6153" spans="1:22" x14ac:dyDescent="0.3">
      <c r="A6153" s="81"/>
      <c r="O6153" s="12"/>
      <c r="P6153" s="12"/>
      <c r="Q6153" s="12"/>
      <c r="R6153" s="12"/>
      <c r="S6153" s="12"/>
      <c r="U6153" s="3"/>
      <c r="V6153" s="3"/>
    </row>
    <row r="6154" spans="1:22" x14ac:dyDescent="0.3">
      <c r="A6154" s="81"/>
      <c r="O6154" s="12"/>
      <c r="P6154" s="12"/>
      <c r="Q6154" s="12"/>
      <c r="R6154" s="12"/>
      <c r="S6154" s="12"/>
      <c r="U6154" s="3"/>
      <c r="V6154" s="3"/>
    </row>
    <row r="6155" spans="1:22" x14ac:dyDescent="0.3">
      <c r="A6155" s="81"/>
      <c r="O6155" s="12"/>
      <c r="P6155" s="12"/>
      <c r="Q6155" s="12"/>
      <c r="R6155" s="12"/>
      <c r="S6155" s="12"/>
      <c r="U6155" s="3"/>
      <c r="V6155" s="3"/>
    </row>
    <row r="6156" spans="1:22" x14ac:dyDescent="0.3">
      <c r="A6156" s="81"/>
      <c r="O6156" s="12"/>
      <c r="P6156" s="12"/>
      <c r="Q6156" s="12"/>
      <c r="R6156" s="12"/>
      <c r="S6156" s="12"/>
      <c r="U6156" s="3"/>
      <c r="V6156" s="3"/>
    </row>
    <row r="6157" spans="1:22" x14ac:dyDescent="0.3">
      <c r="A6157" s="81"/>
      <c r="O6157" s="12"/>
      <c r="P6157" s="12"/>
      <c r="Q6157" s="12"/>
      <c r="R6157" s="12"/>
      <c r="S6157" s="12"/>
      <c r="U6157" s="3"/>
      <c r="V6157" s="3"/>
    </row>
    <row r="6158" spans="1:22" x14ac:dyDescent="0.3">
      <c r="A6158" s="81"/>
      <c r="O6158" s="12"/>
      <c r="P6158" s="12"/>
      <c r="Q6158" s="12"/>
      <c r="R6158" s="12"/>
      <c r="S6158" s="12"/>
      <c r="U6158" s="3"/>
      <c r="V6158" s="3"/>
    </row>
    <row r="6159" spans="1:22" x14ac:dyDescent="0.3">
      <c r="A6159" s="81"/>
      <c r="O6159" s="12"/>
      <c r="P6159" s="12"/>
      <c r="Q6159" s="12"/>
      <c r="R6159" s="12"/>
      <c r="S6159" s="12"/>
      <c r="U6159" s="3"/>
      <c r="V6159" s="3"/>
    </row>
    <row r="6160" spans="1:22" x14ac:dyDescent="0.3">
      <c r="A6160" s="81"/>
      <c r="O6160" s="12"/>
      <c r="P6160" s="12"/>
      <c r="Q6160" s="12"/>
      <c r="R6160" s="12"/>
      <c r="S6160" s="12"/>
      <c r="U6160" s="3"/>
      <c r="V6160" s="3"/>
    </row>
    <row r="6161" spans="1:22" x14ac:dyDescent="0.3">
      <c r="A6161" s="81"/>
      <c r="O6161" s="12"/>
      <c r="P6161" s="12"/>
      <c r="Q6161" s="12"/>
      <c r="R6161" s="12"/>
      <c r="S6161" s="12"/>
      <c r="U6161" s="3"/>
      <c r="V6161" s="3"/>
    </row>
    <row r="6162" spans="1:22" x14ac:dyDescent="0.3">
      <c r="A6162" s="81"/>
      <c r="O6162" s="12"/>
      <c r="P6162" s="12"/>
      <c r="Q6162" s="12"/>
      <c r="R6162" s="12"/>
      <c r="S6162" s="12"/>
      <c r="U6162" s="3"/>
      <c r="V6162" s="3"/>
    </row>
    <row r="6163" spans="1:22" x14ac:dyDescent="0.3">
      <c r="A6163" s="81"/>
      <c r="O6163" s="12"/>
      <c r="P6163" s="12"/>
      <c r="Q6163" s="12"/>
      <c r="R6163" s="12"/>
      <c r="S6163" s="12"/>
      <c r="U6163" s="3"/>
      <c r="V6163" s="3"/>
    </row>
    <row r="6164" spans="1:22" x14ac:dyDescent="0.3">
      <c r="A6164" s="81"/>
      <c r="O6164" s="12"/>
      <c r="P6164" s="12"/>
      <c r="Q6164" s="12"/>
      <c r="R6164" s="12"/>
      <c r="S6164" s="12"/>
      <c r="U6164" s="3"/>
      <c r="V6164" s="3"/>
    </row>
    <row r="6165" spans="1:22" x14ac:dyDescent="0.3">
      <c r="A6165" s="81"/>
      <c r="O6165" s="12"/>
      <c r="P6165" s="12"/>
      <c r="Q6165" s="12"/>
      <c r="R6165" s="12"/>
      <c r="S6165" s="12"/>
      <c r="U6165" s="3"/>
      <c r="V6165" s="3"/>
    </row>
    <row r="6166" spans="1:22" x14ac:dyDescent="0.3">
      <c r="A6166" s="81"/>
      <c r="O6166" s="12"/>
      <c r="P6166" s="12"/>
      <c r="Q6166" s="12"/>
      <c r="R6166" s="12"/>
      <c r="S6166" s="12"/>
      <c r="U6166" s="3"/>
      <c r="V6166" s="3"/>
    </row>
    <row r="6167" spans="1:22" x14ac:dyDescent="0.3">
      <c r="A6167" s="81"/>
      <c r="O6167" s="12"/>
      <c r="P6167" s="12"/>
      <c r="Q6167" s="12"/>
      <c r="R6167" s="12"/>
      <c r="S6167" s="12"/>
      <c r="U6167" s="3"/>
      <c r="V6167" s="3"/>
    </row>
    <row r="6168" spans="1:22" x14ac:dyDescent="0.3">
      <c r="A6168" s="81"/>
      <c r="O6168" s="12"/>
      <c r="P6168" s="12"/>
      <c r="Q6168" s="12"/>
      <c r="R6168" s="12"/>
      <c r="S6168" s="12"/>
      <c r="U6168" s="3"/>
      <c r="V6168" s="3"/>
    </row>
    <row r="6169" spans="1:22" x14ac:dyDescent="0.3">
      <c r="A6169" s="81"/>
      <c r="O6169" s="12"/>
      <c r="P6169" s="12"/>
      <c r="Q6169" s="12"/>
      <c r="R6169" s="12"/>
      <c r="S6169" s="12"/>
      <c r="U6169" s="3"/>
      <c r="V6169" s="3"/>
    </row>
    <row r="6170" spans="1:22" x14ac:dyDescent="0.3">
      <c r="A6170" s="81"/>
      <c r="O6170" s="12"/>
      <c r="P6170" s="12"/>
      <c r="Q6170" s="12"/>
      <c r="R6170" s="12"/>
      <c r="S6170" s="12"/>
      <c r="U6170" s="3"/>
      <c r="V6170" s="3"/>
    </row>
    <row r="6171" spans="1:22" x14ac:dyDescent="0.3">
      <c r="A6171" s="81"/>
      <c r="O6171" s="12"/>
      <c r="P6171" s="12"/>
      <c r="Q6171" s="12"/>
      <c r="R6171" s="12"/>
      <c r="S6171" s="12"/>
      <c r="U6171" s="3"/>
      <c r="V6171" s="3"/>
    </row>
    <row r="6172" spans="1:22" x14ac:dyDescent="0.3">
      <c r="A6172" s="81"/>
      <c r="O6172" s="12"/>
      <c r="P6172" s="12"/>
      <c r="Q6172" s="12"/>
      <c r="R6172" s="12"/>
      <c r="S6172" s="12"/>
      <c r="U6172" s="3"/>
      <c r="V6172" s="3"/>
    </row>
    <row r="6173" spans="1:22" x14ac:dyDescent="0.3">
      <c r="A6173" s="81"/>
      <c r="O6173" s="12"/>
      <c r="P6173" s="12"/>
      <c r="Q6173" s="12"/>
      <c r="R6173" s="12"/>
      <c r="S6173" s="12"/>
      <c r="U6173" s="3"/>
      <c r="V6173" s="3"/>
    </row>
    <row r="6174" spans="1:22" x14ac:dyDescent="0.3">
      <c r="A6174" s="81"/>
      <c r="O6174" s="12"/>
      <c r="P6174" s="12"/>
      <c r="Q6174" s="12"/>
      <c r="R6174" s="12"/>
      <c r="S6174" s="12"/>
      <c r="U6174" s="3"/>
      <c r="V6174" s="3"/>
    </row>
    <row r="6175" spans="1:22" x14ac:dyDescent="0.3">
      <c r="A6175" s="81"/>
      <c r="O6175" s="12"/>
      <c r="P6175" s="12"/>
      <c r="Q6175" s="12"/>
      <c r="R6175" s="12"/>
      <c r="S6175" s="12"/>
      <c r="U6175" s="3"/>
      <c r="V6175" s="3"/>
    </row>
    <row r="6176" spans="1:22" x14ac:dyDescent="0.3">
      <c r="A6176" s="81"/>
      <c r="O6176" s="12"/>
      <c r="P6176" s="12"/>
      <c r="Q6176" s="12"/>
      <c r="R6176" s="12"/>
      <c r="S6176" s="12"/>
      <c r="U6176" s="3"/>
      <c r="V6176" s="3"/>
    </row>
    <row r="6177" spans="1:22" x14ac:dyDescent="0.3">
      <c r="A6177" s="81"/>
      <c r="O6177" s="12"/>
      <c r="P6177" s="12"/>
      <c r="Q6177" s="12"/>
      <c r="R6177" s="12"/>
      <c r="S6177" s="12"/>
      <c r="U6177" s="3"/>
      <c r="V6177" s="3"/>
    </row>
    <row r="6178" spans="1:22" x14ac:dyDescent="0.3">
      <c r="A6178" s="81"/>
      <c r="O6178" s="12"/>
      <c r="P6178" s="12"/>
      <c r="Q6178" s="12"/>
      <c r="R6178" s="12"/>
      <c r="S6178" s="12"/>
      <c r="U6178" s="3"/>
      <c r="V6178" s="3"/>
    </row>
    <row r="6179" spans="1:22" x14ac:dyDescent="0.3">
      <c r="A6179" s="81"/>
      <c r="O6179" s="12"/>
      <c r="P6179" s="12"/>
      <c r="Q6179" s="12"/>
      <c r="R6179" s="12"/>
      <c r="S6179" s="12"/>
      <c r="U6179" s="3"/>
      <c r="V6179" s="3"/>
    </row>
    <row r="6180" spans="1:22" x14ac:dyDescent="0.3">
      <c r="A6180" s="81"/>
      <c r="O6180" s="12"/>
      <c r="P6180" s="12"/>
      <c r="Q6180" s="12"/>
      <c r="R6180" s="12"/>
      <c r="S6180" s="12"/>
      <c r="U6180" s="3"/>
      <c r="V6180" s="3"/>
    </row>
    <row r="6181" spans="1:22" x14ac:dyDescent="0.3">
      <c r="A6181" s="81"/>
      <c r="O6181" s="12"/>
      <c r="P6181" s="12"/>
      <c r="Q6181" s="12"/>
      <c r="R6181" s="12"/>
      <c r="S6181" s="12"/>
      <c r="U6181" s="3"/>
      <c r="V6181" s="3"/>
    </row>
    <row r="6182" spans="1:22" x14ac:dyDescent="0.3">
      <c r="A6182" s="81"/>
      <c r="O6182" s="12"/>
      <c r="P6182" s="12"/>
      <c r="Q6182" s="12"/>
      <c r="R6182" s="12"/>
      <c r="S6182" s="12"/>
      <c r="U6182" s="3"/>
      <c r="V6182" s="3"/>
    </row>
    <row r="6183" spans="1:22" x14ac:dyDescent="0.3">
      <c r="A6183" s="81"/>
      <c r="O6183" s="12"/>
      <c r="P6183" s="12"/>
      <c r="Q6183" s="12"/>
      <c r="R6183" s="12"/>
      <c r="S6183" s="12"/>
      <c r="U6183" s="3"/>
      <c r="V6183" s="3"/>
    </row>
    <row r="6184" spans="1:22" x14ac:dyDescent="0.3">
      <c r="A6184" s="81"/>
      <c r="O6184" s="12"/>
      <c r="P6184" s="12"/>
      <c r="Q6184" s="12"/>
      <c r="R6184" s="12"/>
      <c r="S6184" s="12"/>
      <c r="U6184" s="3"/>
      <c r="V6184" s="3"/>
    </row>
    <row r="6185" spans="1:22" x14ac:dyDescent="0.3">
      <c r="A6185" s="81"/>
      <c r="O6185" s="12"/>
      <c r="P6185" s="12"/>
      <c r="Q6185" s="12"/>
      <c r="R6185" s="12"/>
      <c r="S6185" s="12"/>
      <c r="U6185" s="3"/>
      <c r="V6185" s="3"/>
    </row>
    <row r="6186" spans="1:22" x14ac:dyDescent="0.3">
      <c r="A6186" s="81"/>
      <c r="O6186" s="12"/>
      <c r="P6186" s="12"/>
      <c r="Q6186" s="12"/>
      <c r="R6186" s="12"/>
      <c r="S6186" s="12"/>
      <c r="U6186" s="3"/>
      <c r="V6186" s="3"/>
    </row>
    <row r="6187" spans="1:22" x14ac:dyDescent="0.3">
      <c r="A6187" s="81"/>
      <c r="O6187" s="12"/>
      <c r="P6187" s="12"/>
      <c r="Q6187" s="12"/>
      <c r="R6187" s="12"/>
      <c r="S6187" s="12"/>
      <c r="U6187" s="3"/>
      <c r="V6187" s="3"/>
    </row>
    <row r="6188" spans="1:22" x14ac:dyDescent="0.3">
      <c r="A6188" s="81"/>
      <c r="O6188" s="12"/>
      <c r="P6188" s="12"/>
      <c r="Q6188" s="12"/>
      <c r="R6188" s="12"/>
      <c r="S6188" s="12"/>
      <c r="U6188" s="3"/>
      <c r="V6188" s="3"/>
    </row>
    <row r="6189" spans="1:22" x14ac:dyDescent="0.3">
      <c r="A6189" s="81"/>
      <c r="O6189" s="12"/>
      <c r="P6189" s="12"/>
      <c r="Q6189" s="12"/>
      <c r="R6189" s="12"/>
      <c r="S6189" s="12"/>
      <c r="U6189" s="3"/>
      <c r="V6189" s="3"/>
    </row>
    <row r="6190" spans="1:22" x14ac:dyDescent="0.3">
      <c r="A6190" s="81"/>
      <c r="O6190" s="12"/>
      <c r="P6190" s="12"/>
      <c r="Q6190" s="12"/>
      <c r="R6190" s="12"/>
      <c r="S6190" s="12"/>
      <c r="U6190" s="3"/>
      <c r="V6190" s="3"/>
    </row>
    <row r="6191" spans="1:22" x14ac:dyDescent="0.3">
      <c r="A6191" s="81"/>
      <c r="O6191" s="12"/>
      <c r="P6191" s="12"/>
      <c r="Q6191" s="12"/>
      <c r="R6191" s="12"/>
      <c r="S6191" s="12"/>
      <c r="U6191" s="3"/>
      <c r="V6191" s="3"/>
    </row>
    <row r="6192" spans="1:22" x14ac:dyDescent="0.3">
      <c r="A6192" s="81"/>
      <c r="O6192" s="12"/>
      <c r="P6192" s="12"/>
      <c r="Q6192" s="12"/>
      <c r="R6192" s="12"/>
      <c r="S6192" s="12"/>
      <c r="U6192" s="3"/>
      <c r="V6192" s="3"/>
    </row>
    <row r="6193" spans="1:22" x14ac:dyDescent="0.3">
      <c r="A6193" s="81"/>
      <c r="O6193" s="12"/>
      <c r="P6193" s="12"/>
      <c r="Q6193" s="12"/>
      <c r="R6193" s="12"/>
      <c r="S6193" s="12"/>
      <c r="U6193" s="3"/>
      <c r="V6193" s="3"/>
    </row>
    <row r="6194" spans="1:22" x14ac:dyDescent="0.3">
      <c r="A6194" s="81"/>
      <c r="O6194" s="12"/>
      <c r="P6194" s="12"/>
      <c r="Q6194" s="12"/>
      <c r="R6194" s="12"/>
      <c r="S6194" s="12"/>
      <c r="U6194" s="3"/>
      <c r="V6194" s="3"/>
    </row>
    <row r="6195" spans="1:22" x14ac:dyDescent="0.3">
      <c r="A6195" s="81"/>
      <c r="O6195" s="12"/>
      <c r="P6195" s="12"/>
      <c r="Q6195" s="12"/>
      <c r="R6195" s="12"/>
      <c r="S6195" s="12"/>
      <c r="U6195" s="3"/>
      <c r="V6195" s="3"/>
    </row>
    <row r="6196" spans="1:22" x14ac:dyDescent="0.3">
      <c r="A6196" s="81"/>
      <c r="O6196" s="12"/>
      <c r="P6196" s="12"/>
      <c r="Q6196" s="12"/>
      <c r="R6196" s="12"/>
      <c r="S6196" s="12"/>
      <c r="U6196" s="3"/>
      <c r="V6196" s="3"/>
    </row>
    <row r="6197" spans="1:22" x14ac:dyDescent="0.3">
      <c r="A6197" s="81"/>
      <c r="O6197" s="12"/>
      <c r="P6197" s="12"/>
      <c r="Q6197" s="12"/>
      <c r="R6197" s="12"/>
      <c r="S6197" s="12"/>
      <c r="U6197" s="3"/>
      <c r="V6197" s="3"/>
    </row>
    <row r="6198" spans="1:22" x14ac:dyDescent="0.3">
      <c r="A6198" s="81"/>
      <c r="O6198" s="12"/>
      <c r="P6198" s="12"/>
      <c r="Q6198" s="12"/>
      <c r="R6198" s="12"/>
      <c r="S6198" s="12"/>
      <c r="U6198" s="3"/>
      <c r="V6198" s="3"/>
    </row>
    <row r="6199" spans="1:22" x14ac:dyDescent="0.3">
      <c r="A6199" s="81"/>
      <c r="O6199" s="12"/>
      <c r="P6199" s="12"/>
      <c r="Q6199" s="12"/>
      <c r="R6199" s="12"/>
      <c r="S6199" s="12"/>
      <c r="U6199" s="3"/>
      <c r="V6199" s="3"/>
    </row>
    <row r="6200" spans="1:22" x14ac:dyDescent="0.3">
      <c r="A6200" s="81"/>
      <c r="O6200" s="12"/>
      <c r="P6200" s="12"/>
      <c r="Q6200" s="12"/>
      <c r="R6200" s="12"/>
      <c r="S6200" s="12"/>
      <c r="U6200" s="3"/>
      <c r="V6200" s="3"/>
    </row>
    <row r="6201" spans="1:22" x14ac:dyDescent="0.3">
      <c r="A6201" s="81"/>
      <c r="O6201" s="12"/>
      <c r="P6201" s="12"/>
      <c r="Q6201" s="12"/>
      <c r="R6201" s="12"/>
      <c r="S6201" s="12"/>
      <c r="U6201" s="3"/>
      <c r="V6201" s="3"/>
    </row>
    <row r="6202" spans="1:22" x14ac:dyDescent="0.3">
      <c r="A6202" s="81"/>
      <c r="O6202" s="12"/>
      <c r="P6202" s="12"/>
      <c r="Q6202" s="12"/>
      <c r="R6202" s="12"/>
      <c r="S6202" s="12"/>
      <c r="U6202" s="3"/>
      <c r="V6202" s="3"/>
    </row>
    <row r="6203" spans="1:22" x14ac:dyDescent="0.3">
      <c r="A6203" s="81"/>
      <c r="O6203" s="12"/>
      <c r="P6203" s="12"/>
      <c r="Q6203" s="12"/>
      <c r="R6203" s="12"/>
      <c r="S6203" s="12"/>
      <c r="U6203" s="3"/>
      <c r="V6203" s="3"/>
    </row>
    <row r="6204" spans="1:22" x14ac:dyDescent="0.3">
      <c r="A6204" s="81"/>
      <c r="O6204" s="12"/>
      <c r="P6204" s="12"/>
      <c r="Q6204" s="12"/>
      <c r="R6204" s="12"/>
      <c r="S6204" s="12"/>
      <c r="U6204" s="3"/>
      <c r="V6204" s="3"/>
    </row>
    <row r="6205" spans="1:22" x14ac:dyDescent="0.3">
      <c r="A6205" s="81"/>
      <c r="O6205" s="12"/>
      <c r="P6205" s="12"/>
      <c r="Q6205" s="12"/>
      <c r="R6205" s="12"/>
      <c r="S6205" s="12"/>
      <c r="U6205" s="3"/>
      <c r="V6205" s="3"/>
    </row>
    <row r="6206" spans="1:22" x14ac:dyDescent="0.3">
      <c r="A6206" s="81"/>
      <c r="O6206" s="12"/>
      <c r="P6206" s="12"/>
      <c r="Q6206" s="12"/>
      <c r="R6206" s="12"/>
      <c r="S6206" s="12"/>
      <c r="U6206" s="3"/>
      <c r="V6206" s="3"/>
    </row>
    <row r="6207" spans="1:22" x14ac:dyDescent="0.3">
      <c r="A6207" s="81"/>
      <c r="O6207" s="12"/>
      <c r="P6207" s="12"/>
      <c r="Q6207" s="12"/>
      <c r="R6207" s="12"/>
      <c r="S6207" s="12"/>
      <c r="U6207" s="3"/>
      <c r="V6207" s="3"/>
    </row>
    <row r="6208" spans="1:22" x14ac:dyDescent="0.3">
      <c r="A6208" s="81"/>
      <c r="O6208" s="12"/>
      <c r="P6208" s="12"/>
      <c r="Q6208" s="12"/>
      <c r="R6208" s="12"/>
      <c r="S6208" s="12"/>
      <c r="U6208" s="3"/>
      <c r="V6208" s="3"/>
    </row>
    <row r="6209" spans="1:22" x14ac:dyDescent="0.3">
      <c r="A6209" s="81"/>
      <c r="O6209" s="12"/>
      <c r="P6209" s="12"/>
      <c r="Q6209" s="12"/>
      <c r="R6209" s="12"/>
      <c r="S6209" s="12"/>
      <c r="U6209" s="3"/>
      <c r="V6209" s="3"/>
    </row>
    <row r="6210" spans="1:22" x14ac:dyDescent="0.3">
      <c r="A6210" s="81"/>
      <c r="O6210" s="12"/>
      <c r="P6210" s="12"/>
      <c r="Q6210" s="12"/>
      <c r="R6210" s="12"/>
      <c r="S6210" s="12"/>
      <c r="U6210" s="3"/>
      <c r="V6210" s="3"/>
    </row>
    <row r="6211" spans="1:22" x14ac:dyDescent="0.3">
      <c r="A6211" s="81"/>
      <c r="O6211" s="12"/>
      <c r="P6211" s="12"/>
      <c r="Q6211" s="12"/>
      <c r="R6211" s="12"/>
      <c r="S6211" s="12"/>
      <c r="U6211" s="3"/>
      <c r="V6211" s="3"/>
    </row>
    <row r="6212" spans="1:22" x14ac:dyDescent="0.3">
      <c r="A6212" s="81"/>
      <c r="O6212" s="12"/>
      <c r="P6212" s="12"/>
      <c r="Q6212" s="12"/>
      <c r="R6212" s="12"/>
      <c r="S6212" s="12"/>
      <c r="U6212" s="3"/>
      <c r="V6212" s="3"/>
    </row>
    <row r="6213" spans="1:22" x14ac:dyDescent="0.3">
      <c r="A6213" s="81"/>
      <c r="O6213" s="12"/>
      <c r="P6213" s="12"/>
      <c r="Q6213" s="12"/>
      <c r="R6213" s="12"/>
      <c r="S6213" s="12"/>
      <c r="U6213" s="3"/>
      <c r="V6213" s="3"/>
    </row>
    <row r="6214" spans="1:22" x14ac:dyDescent="0.3">
      <c r="A6214" s="81"/>
      <c r="O6214" s="12"/>
      <c r="P6214" s="12"/>
      <c r="Q6214" s="12"/>
      <c r="R6214" s="12"/>
      <c r="S6214" s="12"/>
      <c r="U6214" s="3"/>
      <c r="V6214" s="3"/>
    </row>
    <row r="6215" spans="1:22" x14ac:dyDescent="0.3">
      <c r="A6215" s="81"/>
      <c r="O6215" s="12"/>
      <c r="P6215" s="12"/>
      <c r="Q6215" s="12"/>
      <c r="R6215" s="12"/>
      <c r="S6215" s="12"/>
      <c r="U6215" s="3"/>
      <c r="V6215" s="3"/>
    </row>
    <row r="6216" spans="1:22" x14ac:dyDescent="0.3">
      <c r="A6216" s="81"/>
      <c r="O6216" s="12"/>
      <c r="P6216" s="12"/>
      <c r="Q6216" s="12"/>
      <c r="R6216" s="12"/>
      <c r="S6216" s="12"/>
      <c r="U6216" s="3"/>
      <c r="V6216" s="3"/>
    </row>
    <row r="6217" spans="1:22" x14ac:dyDescent="0.3">
      <c r="A6217" s="81"/>
      <c r="O6217" s="12"/>
      <c r="P6217" s="12"/>
      <c r="Q6217" s="12"/>
      <c r="R6217" s="12"/>
      <c r="S6217" s="12"/>
      <c r="U6217" s="3"/>
      <c r="V6217" s="3"/>
    </row>
    <row r="6218" spans="1:22" x14ac:dyDescent="0.3">
      <c r="A6218" s="81"/>
      <c r="O6218" s="12"/>
      <c r="P6218" s="12"/>
      <c r="Q6218" s="12"/>
      <c r="R6218" s="12"/>
      <c r="S6218" s="12"/>
      <c r="U6218" s="3"/>
      <c r="V6218" s="3"/>
    </row>
    <row r="6219" spans="1:22" x14ac:dyDescent="0.3">
      <c r="A6219" s="81"/>
      <c r="O6219" s="12"/>
      <c r="P6219" s="12"/>
      <c r="Q6219" s="12"/>
      <c r="R6219" s="12"/>
      <c r="S6219" s="12"/>
      <c r="U6219" s="3"/>
      <c r="V6219" s="3"/>
    </row>
    <row r="6220" spans="1:22" x14ac:dyDescent="0.3">
      <c r="A6220" s="81"/>
      <c r="O6220" s="12"/>
      <c r="P6220" s="12"/>
      <c r="Q6220" s="12"/>
      <c r="R6220" s="12"/>
      <c r="S6220" s="12"/>
      <c r="U6220" s="3"/>
      <c r="V6220" s="3"/>
    </row>
    <row r="6221" spans="1:22" x14ac:dyDescent="0.3">
      <c r="A6221" s="81"/>
      <c r="O6221" s="12"/>
      <c r="P6221" s="12"/>
      <c r="Q6221" s="12"/>
      <c r="R6221" s="12"/>
      <c r="S6221" s="12"/>
      <c r="U6221" s="3"/>
      <c r="V6221" s="3"/>
    </row>
    <row r="6222" spans="1:22" x14ac:dyDescent="0.3">
      <c r="A6222" s="81"/>
      <c r="O6222" s="12"/>
      <c r="P6222" s="12"/>
      <c r="Q6222" s="12"/>
      <c r="R6222" s="12"/>
      <c r="S6222" s="12"/>
      <c r="U6222" s="3"/>
      <c r="V6222" s="3"/>
    </row>
    <row r="6223" spans="1:22" x14ac:dyDescent="0.3">
      <c r="A6223" s="81"/>
      <c r="O6223" s="12"/>
      <c r="P6223" s="12"/>
      <c r="Q6223" s="12"/>
      <c r="R6223" s="12"/>
      <c r="S6223" s="12"/>
      <c r="U6223" s="3"/>
      <c r="V6223" s="3"/>
    </row>
    <row r="6224" spans="1:22" x14ac:dyDescent="0.3">
      <c r="A6224" s="81"/>
      <c r="O6224" s="12"/>
      <c r="P6224" s="12"/>
      <c r="Q6224" s="12"/>
      <c r="R6224" s="12"/>
      <c r="S6224" s="12"/>
      <c r="U6224" s="3"/>
      <c r="V6224" s="3"/>
    </row>
    <row r="6225" spans="1:22" x14ac:dyDescent="0.3">
      <c r="A6225" s="81"/>
      <c r="O6225" s="12"/>
      <c r="P6225" s="12"/>
      <c r="Q6225" s="12"/>
      <c r="R6225" s="12"/>
      <c r="S6225" s="12"/>
      <c r="U6225" s="3"/>
      <c r="V6225" s="3"/>
    </row>
    <row r="6226" spans="1:22" x14ac:dyDescent="0.3">
      <c r="A6226" s="81"/>
      <c r="O6226" s="12"/>
      <c r="P6226" s="12"/>
      <c r="Q6226" s="12"/>
      <c r="R6226" s="12"/>
      <c r="S6226" s="12"/>
      <c r="U6226" s="3"/>
      <c r="V6226" s="3"/>
    </row>
    <row r="6227" spans="1:22" x14ac:dyDescent="0.3">
      <c r="A6227" s="81"/>
      <c r="O6227" s="12"/>
      <c r="P6227" s="12"/>
      <c r="Q6227" s="12"/>
      <c r="R6227" s="12"/>
      <c r="S6227" s="12"/>
      <c r="U6227" s="3"/>
      <c r="V6227" s="3"/>
    </row>
    <row r="6228" spans="1:22" x14ac:dyDescent="0.3">
      <c r="A6228" s="81"/>
      <c r="O6228" s="12"/>
      <c r="P6228" s="12"/>
      <c r="Q6228" s="12"/>
      <c r="R6228" s="12"/>
      <c r="S6228" s="12"/>
      <c r="U6228" s="3"/>
      <c r="V6228" s="3"/>
    </row>
    <row r="6229" spans="1:22" x14ac:dyDescent="0.3">
      <c r="A6229" s="81"/>
      <c r="O6229" s="12"/>
      <c r="P6229" s="12"/>
      <c r="Q6229" s="12"/>
      <c r="R6229" s="12"/>
      <c r="S6229" s="12"/>
      <c r="U6229" s="3"/>
      <c r="V6229" s="3"/>
    </row>
    <row r="6230" spans="1:22" x14ac:dyDescent="0.3">
      <c r="A6230" s="81"/>
      <c r="O6230" s="12"/>
      <c r="P6230" s="12"/>
      <c r="Q6230" s="12"/>
      <c r="R6230" s="12"/>
      <c r="S6230" s="12"/>
      <c r="U6230" s="3"/>
      <c r="V6230" s="3"/>
    </row>
    <row r="6231" spans="1:22" x14ac:dyDescent="0.3">
      <c r="A6231" s="81"/>
      <c r="O6231" s="12"/>
      <c r="P6231" s="12"/>
      <c r="Q6231" s="12"/>
      <c r="R6231" s="12"/>
      <c r="S6231" s="12"/>
      <c r="U6231" s="3"/>
      <c r="V6231" s="3"/>
    </row>
    <row r="6232" spans="1:22" x14ac:dyDescent="0.3">
      <c r="A6232" s="81"/>
      <c r="O6232" s="12"/>
      <c r="P6232" s="12"/>
      <c r="Q6232" s="12"/>
      <c r="R6232" s="12"/>
      <c r="S6232" s="12"/>
      <c r="U6232" s="3"/>
      <c r="V6232" s="3"/>
    </row>
    <row r="6233" spans="1:22" x14ac:dyDescent="0.3">
      <c r="A6233" s="81"/>
      <c r="O6233" s="12"/>
      <c r="P6233" s="12"/>
      <c r="Q6233" s="12"/>
      <c r="R6233" s="12"/>
      <c r="S6233" s="12"/>
      <c r="U6233" s="3"/>
      <c r="V6233" s="3"/>
    </row>
    <row r="6234" spans="1:22" x14ac:dyDescent="0.3">
      <c r="A6234" s="81"/>
      <c r="O6234" s="12"/>
      <c r="P6234" s="12"/>
      <c r="Q6234" s="12"/>
      <c r="R6234" s="12"/>
      <c r="S6234" s="12"/>
      <c r="U6234" s="3"/>
      <c r="V6234" s="3"/>
    </row>
    <row r="6235" spans="1:22" x14ac:dyDescent="0.3">
      <c r="A6235" s="81"/>
      <c r="O6235" s="12"/>
      <c r="P6235" s="12"/>
      <c r="Q6235" s="12"/>
      <c r="R6235" s="12"/>
      <c r="S6235" s="12"/>
      <c r="U6235" s="3"/>
      <c r="V6235" s="3"/>
    </row>
    <row r="6236" spans="1:22" x14ac:dyDescent="0.3">
      <c r="A6236" s="81"/>
      <c r="O6236" s="12"/>
      <c r="P6236" s="12"/>
      <c r="Q6236" s="12"/>
      <c r="R6236" s="12"/>
      <c r="S6236" s="12"/>
      <c r="U6236" s="3"/>
      <c r="V6236" s="3"/>
    </row>
    <row r="6237" spans="1:22" x14ac:dyDescent="0.3">
      <c r="A6237" s="81"/>
      <c r="O6237" s="12"/>
      <c r="P6237" s="12"/>
      <c r="Q6237" s="12"/>
      <c r="R6237" s="12"/>
      <c r="S6237" s="12"/>
      <c r="U6237" s="3"/>
      <c r="V6237" s="3"/>
    </row>
    <row r="6238" spans="1:22" x14ac:dyDescent="0.3">
      <c r="A6238" s="81"/>
      <c r="O6238" s="12"/>
      <c r="P6238" s="12"/>
      <c r="Q6238" s="12"/>
      <c r="R6238" s="12"/>
      <c r="S6238" s="12"/>
      <c r="U6238" s="3"/>
      <c r="V6238" s="3"/>
    </row>
    <row r="6239" spans="1:22" x14ac:dyDescent="0.3">
      <c r="A6239" s="81"/>
      <c r="O6239" s="12"/>
      <c r="P6239" s="12"/>
      <c r="Q6239" s="12"/>
      <c r="R6239" s="12"/>
      <c r="S6239" s="12"/>
      <c r="U6239" s="3"/>
      <c r="V6239" s="3"/>
    </row>
    <row r="6240" spans="1:22" x14ac:dyDescent="0.3">
      <c r="A6240" s="81"/>
      <c r="O6240" s="12"/>
      <c r="P6240" s="12"/>
      <c r="Q6240" s="12"/>
      <c r="R6240" s="12"/>
      <c r="S6240" s="12"/>
      <c r="U6240" s="3"/>
      <c r="V6240" s="3"/>
    </row>
    <row r="6241" spans="1:22" x14ac:dyDescent="0.3">
      <c r="A6241" s="81"/>
      <c r="O6241" s="12"/>
      <c r="P6241" s="12"/>
      <c r="Q6241" s="12"/>
      <c r="R6241" s="12"/>
      <c r="S6241" s="12"/>
      <c r="U6241" s="3"/>
      <c r="V6241" s="3"/>
    </row>
    <row r="6242" spans="1:22" x14ac:dyDescent="0.3">
      <c r="A6242" s="81"/>
      <c r="O6242" s="12"/>
      <c r="P6242" s="12"/>
      <c r="Q6242" s="12"/>
      <c r="R6242" s="12"/>
      <c r="S6242" s="12"/>
      <c r="U6242" s="3"/>
      <c r="V6242" s="3"/>
    </row>
    <row r="6243" spans="1:22" x14ac:dyDescent="0.3">
      <c r="A6243" s="81"/>
      <c r="O6243" s="12"/>
      <c r="P6243" s="12"/>
      <c r="Q6243" s="12"/>
      <c r="R6243" s="12"/>
      <c r="S6243" s="12"/>
      <c r="U6243" s="3"/>
      <c r="V6243" s="3"/>
    </row>
    <row r="6244" spans="1:22" x14ac:dyDescent="0.3">
      <c r="A6244" s="81"/>
      <c r="O6244" s="12"/>
      <c r="P6244" s="12"/>
      <c r="Q6244" s="12"/>
      <c r="R6244" s="12"/>
      <c r="S6244" s="12"/>
      <c r="U6244" s="3"/>
      <c r="V6244" s="3"/>
    </row>
    <row r="6245" spans="1:22" x14ac:dyDescent="0.3">
      <c r="A6245" s="81"/>
      <c r="O6245" s="12"/>
      <c r="P6245" s="12"/>
      <c r="Q6245" s="12"/>
      <c r="R6245" s="12"/>
      <c r="S6245" s="12"/>
      <c r="U6245" s="3"/>
      <c r="V6245" s="3"/>
    </row>
    <row r="6246" spans="1:22" x14ac:dyDescent="0.3">
      <c r="A6246" s="81"/>
      <c r="O6246" s="12"/>
      <c r="P6246" s="12"/>
      <c r="Q6246" s="12"/>
      <c r="R6246" s="12"/>
      <c r="S6246" s="12"/>
      <c r="U6246" s="3"/>
      <c r="V6246" s="3"/>
    </row>
    <row r="6247" spans="1:22" x14ac:dyDescent="0.3">
      <c r="A6247" s="81"/>
      <c r="O6247" s="12"/>
      <c r="P6247" s="12"/>
      <c r="Q6247" s="12"/>
      <c r="R6247" s="12"/>
      <c r="S6247" s="12"/>
      <c r="U6247" s="3"/>
      <c r="V6247" s="3"/>
    </row>
    <row r="6248" spans="1:22" x14ac:dyDescent="0.3">
      <c r="A6248" s="81"/>
      <c r="O6248" s="12"/>
      <c r="P6248" s="12"/>
      <c r="Q6248" s="12"/>
      <c r="R6248" s="12"/>
      <c r="S6248" s="12"/>
      <c r="U6248" s="3"/>
      <c r="V6248" s="3"/>
    </row>
    <row r="6249" spans="1:22" x14ac:dyDescent="0.3">
      <c r="A6249" s="81"/>
      <c r="O6249" s="12"/>
      <c r="P6249" s="12"/>
      <c r="Q6249" s="12"/>
      <c r="R6249" s="12"/>
      <c r="S6249" s="12"/>
      <c r="U6249" s="3"/>
      <c r="V6249" s="3"/>
    </row>
    <row r="6250" spans="1:22" x14ac:dyDescent="0.3">
      <c r="A6250" s="81"/>
      <c r="O6250" s="12"/>
      <c r="P6250" s="12"/>
      <c r="Q6250" s="12"/>
      <c r="R6250" s="12"/>
      <c r="S6250" s="12"/>
      <c r="U6250" s="3"/>
      <c r="V6250" s="3"/>
    </row>
    <row r="6251" spans="1:22" x14ac:dyDescent="0.3">
      <c r="A6251" s="81"/>
      <c r="O6251" s="12"/>
      <c r="P6251" s="12"/>
      <c r="Q6251" s="12"/>
      <c r="R6251" s="12"/>
      <c r="S6251" s="12"/>
      <c r="U6251" s="3"/>
      <c r="V6251" s="3"/>
    </row>
    <row r="6252" spans="1:22" x14ac:dyDescent="0.3">
      <c r="A6252" s="81"/>
      <c r="O6252" s="12"/>
      <c r="P6252" s="12"/>
      <c r="Q6252" s="12"/>
      <c r="R6252" s="12"/>
      <c r="S6252" s="12"/>
      <c r="U6252" s="3"/>
      <c r="V6252" s="3"/>
    </row>
    <row r="6253" spans="1:22" x14ac:dyDescent="0.3">
      <c r="A6253" s="81"/>
      <c r="O6253" s="12"/>
      <c r="P6253" s="12"/>
      <c r="Q6253" s="12"/>
      <c r="R6253" s="12"/>
      <c r="S6253" s="12"/>
      <c r="U6253" s="3"/>
      <c r="V6253" s="3"/>
    </row>
    <row r="6254" spans="1:22" x14ac:dyDescent="0.3">
      <c r="A6254" s="81"/>
      <c r="O6254" s="12"/>
      <c r="P6254" s="12"/>
      <c r="Q6254" s="12"/>
      <c r="R6254" s="12"/>
      <c r="S6254" s="12"/>
      <c r="U6254" s="3"/>
      <c r="V6254" s="3"/>
    </row>
    <row r="6255" spans="1:22" x14ac:dyDescent="0.3">
      <c r="A6255" s="81"/>
      <c r="O6255" s="12"/>
      <c r="P6255" s="12"/>
      <c r="Q6255" s="12"/>
      <c r="R6255" s="12"/>
      <c r="S6255" s="12"/>
      <c r="U6255" s="3"/>
      <c r="V6255" s="3"/>
    </row>
    <row r="6256" spans="1:22" x14ac:dyDescent="0.3">
      <c r="A6256" s="81"/>
      <c r="O6256" s="12"/>
      <c r="P6256" s="12"/>
      <c r="Q6256" s="12"/>
      <c r="R6256" s="12"/>
      <c r="S6256" s="12"/>
      <c r="U6256" s="3"/>
      <c r="V6256" s="3"/>
    </row>
    <row r="6257" spans="1:22" x14ac:dyDescent="0.3">
      <c r="A6257" s="81"/>
      <c r="O6257" s="12"/>
      <c r="P6257" s="12"/>
      <c r="Q6257" s="12"/>
      <c r="R6257" s="12"/>
      <c r="S6257" s="12"/>
      <c r="U6257" s="3"/>
      <c r="V6257" s="3"/>
    </row>
    <row r="6258" spans="1:22" x14ac:dyDescent="0.3">
      <c r="A6258" s="81"/>
      <c r="O6258" s="12"/>
      <c r="P6258" s="12"/>
      <c r="Q6258" s="12"/>
      <c r="R6258" s="12"/>
      <c r="S6258" s="12"/>
      <c r="U6258" s="3"/>
      <c r="V6258" s="3"/>
    </row>
    <row r="6259" spans="1:22" x14ac:dyDescent="0.3">
      <c r="A6259" s="81"/>
      <c r="O6259" s="12"/>
      <c r="P6259" s="12"/>
      <c r="Q6259" s="12"/>
      <c r="R6259" s="12"/>
      <c r="S6259" s="12"/>
      <c r="U6259" s="3"/>
      <c r="V6259" s="3"/>
    </row>
    <row r="6260" spans="1:22" x14ac:dyDescent="0.3">
      <c r="A6260" s="81"/>
      <c r="O6260" s="12"/>
      <c r="P6260" s="12"/>
      <c r="Q6260" s="12"/>
      <c r="R6260" s="12"/>
      <c r="S6260" s="12"/>
      <c r="U6260" s="3"/>
      <c r="V6260" s="3"/>
    </row>
    <row r="6261" spans="1:22" x14ac:dyDescent="0.3">
      <c r="A6261" s="81"/>
      <c r="O6261" s="12"/>
      <c r="P6261" s="12"/>
      <c r="Q6261" s="12"/>
      <c r="R6261" s="12"/>
      <c r="S6261" s="12"/>
      <c r="U6261" s="3"/>
      <c r="V6261" s="3"/>
    </row>
    <row r="6262" spans="1:22" x14ac:dyDescent="0.3">
      <c r="A6262" s="81"/>
      <c r="O6262" s="12"/>
      <c r="P6262" s="12"/>
      <c r="Q6262" s="12"/>
      <c r="R6262" s="12"/>
      <c r="S6262" s="12"/>
      <c r="U6262" s="3"/>
      <c r="V6262" s="3"/>
    </row>
    <row r="6263" spans="1:22" x14ac:dyDescent="0.3">
      <c r="A6263" s="81"/>
      <c r="O6263" s="12"/>
      <c r="P6263" s="12"/>
      <c r="Q6263" s="12"/>
      <c r="R6263" s="12"/>
      <c r="S6263" s="12"/>
      <c r="U6263" s="3"/>
      <c r="V6263" s="3"/>
    </row>
    <row r="6264" spans="1:22" x14ac:dyDescent="0.3">
      <c r="A6264" s="81"/>
      <c r="O6264" s="12"/>
      <c r="P6264" s="12"/>
      <c r="Q6264" s="12"/>
      <c r="R6264" s="12"/>
      <c r="S6264" s="12"/>
      <c r="U6264" s="3"/>
      <c r="V6264" s="3"/>
    </row>
    <row r="6265" spans="1:22" x14ac:dyDescent="0.3">
      <c r="A6265" s="81"/>
      <c r="O6265" s="12"/>
      <c r="P6265" s="12"/>
      <c r="Q6265" s="12"/>
      <c r="R6265" s="12"/>
      <c r="S6265" s="12"/>
      <c r="U6265" s="3"/>
      <c r="V6265" s="3"/>
    </row>
    <row r="6266" spans="1:22" x14ac:dyDescent="0.3">
      <c r="A6266" s="81"/>
      <c r="O6266" s="12"/>
      <c r="P6266" s="12"/>
      <c r="Q6266" s="12"/>
      <c r="R6266" s="12"/>
      <c r="S6266" s="12"/>
      <c r="U6266" s="3"/>
      <c r="V6266" s="3"/>
    </row>
    <row r="6267" spans="1:22" x14ac:dyDescent="0.3">
      <c r="A6267" s="81"/>
      <c r="O6267" s="12"/>
      <c r="P6267" s="12"/>
      <c r="Q6267" s="12"/>
      <c r="R6267" s="12"/>
      <c r="S6267" s="12"/>
      <c r="U6267" s="3"/>
      <c r="V6267" s="3"/>
    </row>
    <row r="6268" spans="1:22" x14ac:dyDescent="0.3">
      <c r="A6268" s="81"/>
      <c r="O6268" s="12"/>
      <c r="P6268" s="12"/>
      <c r="Q6268" s="12"/>
      <c r="R6268" s="12"/>
      <c r="S6268" s="12"/>
      <c r="U6268" s="3"/>
      <c r="V6268" s="3"/>
    </row>
    <row r="6269" spans="1:22" x14ac:dyDescent="0.3">
      <c r="A6269" s="81"/>
      <c r="O6269" s="12"/>
      <c r="P6269" s="12"/>
      <c r="Q6269" s="12"/>
      <c r="R6269" s="12"/>
      <c r="S6269" s="12"/>
      <c r="U6269" s="3"/>
      <c r="V6269" s="3"/>
    </row>
    <row r="6270" spans="1:22" x14ac:dyDescent="0.3">
      <c r="A6270" s="81"/>
      <c r="O6270" s="12"/>
      <c r="P6270" s="12"/>
      <c r="Q6270" s="12"/>
      <c r="R6270" s="12"/>
      <c r="S6270" s="12"/>
      <c r="U6270" s="3"/>
      <c r="V6270" s="3"/>
    </row>
    <row r="6271" spans="1:22" x14ac:dyDescent="0.3">
      <c r="A6271" s="81"/>
      <c r="O6271" s="12"/>
      <c r="P6271" s="12"/>
      <c r="Q6271" s="12"/>
      <c r="R6271" s="12"/>
      <c r="S6271" s="12"/>
      <c r="U6271" s="3"/>
      <c r="V6271" s="3"/>
    </row>
    <row r="6272" spans="1:22" x14ac:dyDescent="0.3">
      <c r="A6272" s="81"/>
      <c r="O6272" s="12"/>
      <c r="P6272" s="12"/>
      <c r="Q6272" s="12"/>
      <c r="R6272" s="12"/>
      <c r="S6272" s="12"/>
      <c r="U6272" s="3"/>
      <c r="V6272" s="3"/>
    </row>
    <row r="6273" spans="1:22" x14ac:dyDescent="0.3">
      <c r="A6273" s="81"/>
      <c r="O6273" s="12"/>
      <c r="P6273" s="12"/>
      <c r="Q6273" s="12"/>
      <c r="R6273" s="12"/>
      <c r="S6273" s="12"/>
      <c r="U6273" s="3"/>
      <c r="V6273" s="3"/>
    </row>
    <row r="6274" spans="1:22" x14ac:dyDescent="0.3">
      <c r="A6274" s="81"/>
      <c r="O6274" s="12"/>
      <c r="P6274" s="12"/>
      <c r="Q6274" s="12"/>
      <c r="R6274" s="12"/>
      <c r="S6274" s="12"/>
      <c r="U6274" s="3"/>
      <c r="V6274" s="3"/>
    </row>
    <row r="6275" spans="1:22" x14ac:dyDescent="0.3">
      <c r="A6275" s="81"/>
      <c r="O6275" s="12"/>
      <c r="P6275" s="12"/>
      <c r="Q6275" s="12"/>
      <c r="R6275" s="12"/>
      <c r="S6275" s="12"/>
      <c r="U6275" s="3"/>
      <c r="V6275" s="3"/>
    </row>
    <row r="6276" spans="1:22" x14ac:dyDescent="0.3">
      <c r="A6276" s="81"/>
      <c r="O6276" s="12"/>
      <c r="P6276" s="12"/>
      <c r="Q6276" s="12"/>
      <c r="R6276" s="12"/>
      <c r="S6276" s="12"/>
      <c r="U6276" s="3"/>
      <c r="V6276" s="3"/>
    </row>
    <row r="6277" spans="1:22" x14ac:dyDescent="0.3">
      <c r="A6277" s="81"/>
      <c r="O6277" s="12"/>
      <c r="P6277" s="12"/>
      <c r="Q6277" s="12"/>
      <c r="R6277" s="12"/>
      <c r="S6277" s="12"/>
      <c r="U6277" s="3"/>
      <c r="V6277" s="3"/>
    </row>
    <row r="6278" spans="1:22" x14ac:dyDescent="0.3">
      <c r="A6278" s="81"/>
      <c r="O6278" s="12"/>
      <c r="P6278" s="12"/>
      <c r="Q6278" s="12"/>
      <c r="R6278" s="12"/>
      <c r="S6278" s="12"/>
      <c r="U6278" s="3"/>
      <c r="V6278" s="3"/>
    </row>
    <row r="6279" spans="1:22" x14ac:dyDescent="0.3">
      <c r="A6279" s="81"/>
      <c r="O6279" s="12"/>
      <c r="P6279" s="12"/>
      <c r="Q6279" s="12"/>
      <c r="R6279" s="12"/>
      <c r="S6279" s="12"/>
      <c r="U6279" s="3"/>
      <c r="V6279" s="3"/>
    </row>
    <row r="6280" spans="1:22" x14ac:dyDescent="0.3">
      <c r="A6280" s="81"/>
      <c r="O6280" s="12"/>
      <c r="P6280" s="12"/>
      <c r="Q6280" s="12"/>
      <c r="R6280" s="12"/>
      <c r="S6280" s="12"/>
      <c r="U6280" s="3"/>
      <c r="V6280" s="3"/>
    </row>
    <row r="6281" spans="1:22" x14ac:dyDescent="0.3">
      <c r="A6281" s="81"/>
      <c r="O6281" s="12"/>
      <c r="P6281" s="12"/>
      <c r="Q6281" s="12"/>
      <c r="R6281" s="12"/>
      <c r="S6281" s="12"/>
      <c r="U6281" s="3"/>
      <c r="V6281" s="3"/>
    </row>
    <row r="6282" spans="1:22" x14ac:dyDescent="0.3">
      <c r="A6282" s="81"/>
      <c r="O6282" s="12"/>
      <c r="P6282" s="12"/>
      <c r="Q6282" s="12"/>
      <c r="R6282" s="12"/>
      <c r="S6282" s="12"/>
      <c r="U6282" s="3"/>
      <c r="V6282" s="3"/>
    </row>
    <row r="6283" spans="1:22" x14ac:dyDescent="0.3">
      <c r="A6283" s="81"/>
      <c r="O6283" s="12"/>
      <c r="P6283" s="12"/>
      <c r="Q6283" s="12"/>
      <c r="R6283" s="12"/>
      <c r="S6283" s="12"/>
      <c r="U6283" s="3"/>
      <c r="V6283" s="3"/>
    </row>
    <row r="6284" spans="1:22" x14ac:dyDescent="0.3">
      <c r="A6284" s="81"/>
      <c r="O6284" s="12"/>
      <c r="P6284" s="12"/>
      <c r="Q6284" s="12"/>
      <c r="R6284" s="12"/>
      <c r="S6284" s="12"/>
      <c r="U6284" s="3"/>
      <c r="V6284" s="3"/>
    </row>
    <row r="6285" spans="1:22" x14ac:dyDescent="0.3">
      <c r="A6285" s="81"/>
      <c r="O6285" s="12"/>
      <c r="P6285" s="12"/>
      <c r="Q6285" s="12"/>
      <c r="R6285" s="12"/>
      <c r="S6285" s="12"/>
      <c r="U6285" s="3"/>
      <c r="V6285" s="3"/>
    </row>
    <row r="6286" spans="1:22" x14ac:dyDescent="0.3">
      <c r="A6286" s="81"/>
      <c r="O6286" s="12"/>
      <c r="P6286" s="12"/>
      <c r="Q6286" s="12"/>
      <c r="R6286" s="12"/>
      <c r="S6286" s="12"/>
      <c r="U6286" s="3"/>
      <c r="V6286" s="3"/>
    </row>
    <row r="6287" spans="1:22" x14ac:dyDescent="0.3">
      <c r="A6287" s="81"/>
      <c r="O6287" s="12"/>
      <c r="P6287" s="12"/>
      <c r="Q6287" s="12"/>
      <c r="R6287" s="12"/>
      <c r="S6287" s="12"/>
      <c r="U6287" s="3"/>
      <c r="V6287" s="3"/>
    </row>
    <row r="6288" spans="1:22" x14ac:dyDescent="0.3">
      <c r="A6288" s="81"/>
      <c r="O6288" s="12"/>
      <c r="P6288" s="12"/>
      <c r="Q6288" s="12"/>
      <c r="R6288" s="12"/>
      <c r="S6288" s="12"/>
      <c r="U6288" s="3"/>
      <c r="V6288" s="3"/>
    </row>
    <row r="6289" spans="1:22" x14ac:dyDescent="0.3">
      <c r="A6289" s="81"/>
      <c r="O6289" s="12"/>
      <c r="P6289" s="12"/>
      <c r="Q6289" s="12"/>
      <c r="R6289" s="12"/>
      <c r="S6289" s="12"/>
      <c r="U6289" s="3"/>
      <c r="V6289" s="3"/>
    </row>
    <row r="6290" spans="1:22" x14ac:dyDescent="0.3">
      <c r="A6290" s="81"/>
      <c r="O6290" s="12"/>
      <c r="P6290" s="12"/>
      <c r="Q6290" s="12"/>
      <c r="R6290" s="12"/>
      <c r="S6290" s="12"/>
      <c r="U6290" s="3"/>
      <c r="V6290" s="3"/>
    </row>
    <row r="6291" spans="1:22" x14ac:dyDescent="0.3">
      <c r="A6291" s="81"/>
      <c r="O6291" s="12"/>
      <c r="P6291" s="12"/>
      <c r="Q6291" s="12"/>
      <c r="R6291" s="12"/>
      <c r="S6291" s="12"/>
      <c r="U6291" s="3"/>
      <c r="V6291" s="3"/>
    </row>
    <row r="6292" spans="1:22" x14ac:dyDescent="0.3">
      <c r="A6292" s="81"/>
      <c r="O6292" s="12"/>
      <c r="P6292" s="12"/>
      <c r="Q6292" s="12"/>
      <c r="R6292" s="12"/>
      <c r="S6292" s="12"/>
      <c r="U6292" s="3"/>
      <c r="V6292" s="3"/>
    </row>
    <row r="6293" spans="1:22" x14ac:dyDescent="0.3">
      <c r="A6293" s="81"/>
      <c r="O6293" s="12"/>
      <c r="P6293" s="12"/>
      <c r="Q6293" s="12"/>
      <c r="R6293" s="12"/>
      <c r="S6293" s="12"/>
      <c r="U6293" s="3"/>
      <c r="V6293" s="3"/>
    </row>
    <row r="6294" spans="1:22" x14ac:dyDescent="0.3">
      <c r="A6294" s="81"/>
      <c r="O6294" s="12"/>
      <c r="P6294" s="12"/>
      <c r="Q6294" s="12"/>
      <c r="R6294" s="12"/>
      <c r="S6294" s="12"/>
      <c r="U6294" s="3"/>
      <c r="V6294" s="3"/>
    </row>
    <row r="6295" spans="1:22" x14ac:dyDescent="0.3">
      <c r="A6295" s="81"/>
      <c r="O6295" s="12"/>
      <c r="P6295" s="12"/>
      <c r="Q6295" s="12"/>
      <c r="R6295" s="12"/>
      <c r="S6295" s="12"/>
      <c r="U6295" s="3"/>
      <c r="V6295" s="3"/>
    </row>
    <row r="6296" spans="1:22" x14ac:dyDescent="0.3">
      <c r="A6296" s="81"/>
      <c r="O6296" s="12"/>
      <c r="P6296" s="12"/>
      <c r="Q6296" s="12"/>
      <c r="R6296" s="12"/>
      <c r="S6296" s="12"/>
      <c r="U6296" s="3"/>
      <c r="V6296" s="3"/>
    </row>
    <row r="6297" spans="1:22" x14ac:dyDescent="0.3">
      <c r="A6297" s="81"/>
      <c r="O6297" s="12"/>
      <c r="P6297" s="12"/>
      <c r="Q6297" s="12"/>
      <c r="R6297" s="12"/>
      <c r="S6297" s="12"/>
      <c r="U6297" s="3"/>
      <c r="V6297" s="3"/>
    </row>
    <row r="6298" spans="1:22" x14ac:dyDescent="0.3">
      <c r="A6298" s="81"/>
      <c r="O6298" s="12"/>
      <c r="P6298" s="12"/>
      <c r="Q6298" s="12"/>
      <c r="R6298" s="12"/>
      <c r="S6298" s="12"/>
      <c r="U6298" s="3"/>
      <c r="V6298" s="3"/>
    </row>
    <row r="6299" spans="1:22" x14ac:dyDescent="0.3">
      <c r="A6299" s="81"/>
      <c r="O6299" s="12"/>
      <c r="P6299" s="12"/>
      <c r="Q6299" s="12"/>
      <c r="R6299" s="12"/>
      <c r="S6299" s="12"/>
      <c r="U6299" s="3"/>
      <c r="V6299" s="3"/>
    </row>
    <row r="6300" spans="1:22" x14ac:dyDescent="0.3">
      <c r="A6300" s="81"/>
      <c r="O6300" s="12"/>
      <c r="P6300" s="12"/>
      <c r="Q6300" s="12"/>
      <c r="R6300" s="12"/>
      <c r="S6300" s="12"/>
      <c r="U6300" s="3"/>
      <c r="V6300" s="3"/>
    </row>
    <row r="6301" spans="1:22" x14ac:dyDescent="0.3">
      <c r="A6301" s="81"/>
      <c r="O6301" s="12"/>
      <c r="P6301" s="12"/>
      <c r="Q6301" s="12"/>
      <c r="R6301" s="12"/>
      <c r="S6301" s="12"/>
      <c r="U6301" s="3"/>
      <c r="V6301" s="3"/>
    </row>
    <row r="6302" spans="1:22" x14ac:dyDescent="0.3">
      <c r="A6302" s="81"/>
      <c r="O6302" s="12"/>
      <c r="P6302" s="12"/>
      <c r="Q6302" s="12"/>
      <c r="R6302" s="12"/>
      <c r="S6302" s="12"/>
      <c r="U6302" s="3"/>
      <c r="V6302" s="3"/>
    </row>
    <row r="6303" spans="1:22" x14ac:dyDescent="0.3">
      <c r="A6303" s="81"/>
      <c r="O6303" s="12"/>
      <c r="P6303" s="12"/>
      <c r="Q6303" s="12"/>
      <c r="R6303" s="12"/>
      <c r="S6303" s="12"/>
      <c r="U6303" s="3"/>
      <c r="V6303" s="3"/>
    </row>
    <row r="6304" spans="1:22" x14ac:dyDescent="0.3">
      <c r="A6304" s="81"/>
      <c r="O6304" s="12"/>
      <c r="P6304" s="12"/>
      <c r="Q6304" s="12"/>
      <c r="R6304" s="12"/>
      <c r="S6304" s="12"/>
      <c r="U6304" s="3"/>
      <c r="V6304" s="3"/>
    </row>
    <row r="6305" spans="1:22" x14ac:dyDescent="0.3">
      <c r="A6305" s="81"/>
      <c r="O6305" s="12"/>
      <c r="P6305" s="12"/>
      <c r="Q6305" s="12"/>
      <c r="R6305" s="12"/>
      <c r="S6305" s="12"/>
      <c r="U6305" s="3"/>
      <c r="V6305" s="3"/>
    </row>
    <row r="6306" spans="1:22" x14ac:dyDescent="0.3">
      <c r="A6306" s="81"/>
      <c r="O6306" s="12"/>
      <c r="P6306" s="12"/>
      <c r="Q6306" s="12"/>
      <c r="R6306" s="12"/>
      <c r="S6306" s="12"/>
      <c r="U6306" s="3"/>
      <c r="V6306" s="3"/>
    </row>
    <row r="6307" spans="1:22" x14ac:dyDescent="0.3">
      <c r="A6307" s="81"/>
      <c r="O6307" s="12"/>
      <c r="P6307" s="12"/>
      <c r="Q6307" s="12"/>
      <c r="R6307" s="12"/>
      <c r="S6307" s="12"/>
      <c r="U6307" s="3"/>
      <c r="V6307" s="3"/>
    </row>
    <row r="6308" spans="1:22" x14ac:dyDescent="0.3">
      <c r="A6308" s="81"/>
      <c r="O6308" s="12"/>
      <c r="P6308" s="12"/>
      <c r="Q6308" s="12"/>
      <c r="R6308" s="12"/>
      <c r="S6308" s="12"/>
      <c r="U6308" s="3"/>
      <c r="V6308" s="3"/>
    </row>
    <row r="6309" spans="1:22" x14ac:dyDescent="0.3">
      <c r="A6309" s="81"/>
      <c r="O6309" s="12"/>
      <c r="P6309" s="12"/>
      <c r="Q6309" s="12"/>
      <c r="R6309" s="12"/>
      <c r="S6309" s="12"/>
      <c r="U6309" s="3"/>
      <c r="V6309" s="3"/>
    </row>
    <row r="6310" spans="1:22" x14ac:dyDescent="0.3">
      <c r="A6310" s="81"/>
      <c r="O6310" s="12"/>
      <c r="P6310" s="12"/>
      <c r="Q6310" s="12"/>
      <c r="R6310" s="12"/>
      <c r="S6310" s="12"/>
      <c r="U6310" s="3"/>
      <c r="V6310" s="3"/>
    </row>
    <row r="6311" spans="1:22" x14ac:dyDescent="0.3">
      <c r="A6311" s="81"/>
      <c r="O6311" s="12"/>
      <c r="P6311" s="12"/>
      <c r="Q6311" s="12"/>
      <c r="R6311" s="12"/>
      <c r="S6311" s="12"/>
      <c r="U6311" s="3"/>
      <c r="V6311" s="3"/>
    </row>
    <row r="6312" spans="1:22" x14ac:dyDescent="0.3">
      <c r="A6312" s="81"/>
      <c r="O6312" s="12"/>
      <c r="P6312" s="12"/>
      <c r="Q6312" s="12"/>
      <c r="R6312" s="12"/>
      <c r="S6312" s="12"/>
      <c r="U6312" s="3"/>
      <c r="V6312" s="3"/>
    </row>
    <row r="6313" spans="1:22" x14ac:dyDescent="0.3">
      <c r="A6313" s="81"/>
      <c r="O6313" s="12"/>
      <c r="P6313" s="12"/>
      <c r="Q6313" s="12"/>
      <c r="R6313" s="12"/>
      <c r="S6313" s="12"/>
      <c r="U6313" s="3"/>
      <c r="V6313" s="3"/>
    </row>
    <row r="6314" spans="1:22" x14ac:dyDescent="0.3">
      <c r="A6314" s="81"/>
      <c r="O6314" s="12"/>
      <c r="P6314" s="12"/>
      <c r="Q6314" s="12"/>
      <c r="R6314" s="12"/>
      <c r="S6314" s="12"/>
      <c r="U6314" s="3"/>
      <c r="V6314" s="3"/>
    </row>
    <row r="6315" spans="1:22" x14ac:dyDescent="0.3">
      <c r="A6315" s="81"/>
      <c r="O6315" s="12"/>
      <c r="P6315" s="12"/>
      <c r="Q6315" s="12"/>
      <c r="R6315" s="12"/>
      <c r="S6315" s="12"/>
      <c r="U6315" s="3"/>
      <c r="V6315" s="3"/>
    </row>
    <row r="6316" spans="1:22" x14ac:dyDescent="0.3">
      <c r="A6316" s="81"/>
      <c r="O6316" s="12"/>
      <c r="P6316" s="12"/>
      <c r="Q6316" s="12"/>
      <c r="R6316" s="12"/>
      <c r="S6316" s="12"/>
      <c r="U6316" s="3"/>
      <c r="V6316" s="3"/>
    </row>
    <row r="6317" spans="1:22" x14ac:dyDescent="0.3">
      <c r="A6317" s="81"/>
      <c r="O6317" s="12"/>
      <c r="P6317" s="12"/>
      <c r="Q6317" s="12"/>
      <c r="R6317" s="12"/>
      <c r="S6317" s="12"/>
      <c r="U6317" s="3"/>
      <c r="V6317" s="3"/>
    </row>
    <row r="6318" spans="1:22" x14ac:dyDescent="0.3">
      <c r="A6318" s="81"/>
      <c r="O6318" s="12"/>
      <c r="P6318" s="12"/>
      <c r="Q6318" s="12"/>
      <c r="R6318" s="12"/>
      <c r="S6318" s="12"/>
      <c r="U6318" s="3"/>
      <c r="V6318" s="3"/>
    </row>
    <row r="6319" spans="1:22" x14ac:dyDescent="0.3">
      <c r="A6319" s="81"/>
      <c r="O6319" s="12"/>
      <c r="P6319" s="12"/>
      <c r="Q6319" s="12"/>
      <c r="R6319" s="12"/>
      <c r="S6319" s="12"/>
      <c r="U6319" s="3"/>
      <c r="V6319" s="3"/>
    </row>
    <row r="6320" spans="1:22" x14ac:dyDescent="0.3">
      <c r="A6320" s="81"/>
      <c r="O6320" s="12"/>
      <c r="P6320" s="12"/>
      <c r="Q6320" s="12"/>
      <c r="R6320" s="12"/>
      <c r="S6320" s="12"/>
      <c r="U6320" s="3"/>
      <c r="V6320" s="3"/>
    </row>
    <row r="6321" spans="1:22" x14ac:dyDescent="0.3">
      <c r="A6321" s="81"/>
      <c r="O6321" s="12"/>
      <c r="P6321" s="12"/>
      <c r="Q6321" s="12"/>
      <c r="R6321" s="12"/>
      <c r="S6321" s="12"/>
      <c r="U6321" s="3"/>
      <c r="V6321" s="3"/>
    </row>
    <row r="6322" spans="1:22" x14ac:dyDescent="0.3">
      <c r="A6322" s="81"/>
      <c r="O6322" s="12"/>
      <c r="P6322" s="12"/>
      <c r="Q6322" s="12"/>
      <c r="R6322" s="12"/>
      <c r="S6322" s="12"/>
      <c r="U6322" s="3"/>
      <c r="V6322" s="3"/>
    </row>
    <row r="6323" spans="1:22" x14ac:dyDescent="0.3">
      <c r="A6323" s="81"/>
      <c r="O6323" s="12"/>
      <c r="P6323" s="12"/>
      <c r="Q6323" s="12"/>
      <c r="R6323" s="12"/>
      <c r="S6323" s="12"/>
      <c r="U6323" s="3"/>
      <c r="V6323" s="3"/>
    </row>
    <row r="6324" spans="1:22" x14ac:dyDescent="0.3">
      <c r="A6324" s="81"/>
      <c r="O6324" s="12"/>
      <c r="P6324" s="12"/>
      <c r="Q6324" s="12"/>
      <c r="R6324" s="12"/>
      <c r="S6324" s="12"/>
      <c r="U6324" s="3"/>
      <c r="V6324" s="3"/>
    </row>
    <row r="6325" spans="1:22" x14ac:dyDescent="0.3">
      <c r="A6325" s="81"/>
      <c r="O6325" s="12"/>
      <c r="P6325" s="12"/>
      <c r="Q6325" s="12"/>
      <c r="R6325" s="12"/>
      <c r="S6325" s="12"/>
      <c r="U6325" s="3"/>
      <c r="V6325" s="3"/>
    </row>
    <row r="6326" spans="1:22" x14ac:dyDescent="0.3">
      <c r="A6326" s="81"/>
      <c r="O6326" s="12"/>
      <c r="P6326" s="12"/>
      <c r="Q6326" s="12"/>
      <c r="R6326" s="12"/>
      <c r="S6326" s="12"/>
      <c r="U6326" s="3"/>
      <c r="V6326" s="3"/>
    </row>
    <row r="6327" spans="1:22" x14ac:dyDescent="0.3">
      <c r="A6327" s="81"/>
      <c r="O6327" s="12"/>
      <c r="P6327" s="12"/>
      <c r="Q6327" s="12"/>
      <c r="R6327" s="12"/>
      <c r="S6327" s="12"/>
      <c r="U6327" s="3"/>
      <c r="V6327" s="3"/>
    </row>
    <row r="6328" spans="1:22" x14ac:dyDescent="0.3">
      <c r="A6328" s="81"/>
      <c r="O6328" s="12"/>
      <c r="P6328" s="12"/>
      <c r="Q6328" s="12"/>
      <c r="R6328" s="12"/>
      <c r="S6328" s="12"/>
      <c r="U6328" s="3"/>
      <c r="V6328" s="3"/>
    </row>
    <row r="6329" spans="1:22" x14ac:dyDescent="0.3">
      <c r="A6329" s="81"/>
      <c r="O6329" s="12"/>
      <c r="P6329" s="12"/>
      <c r="Q6329" s="12"/>
      <c r="R6329" s="12"/>
      <c r="S6329" s="12"/>
      <c r="U6329" s="3"/>
      <c r="V6329" s="3"/>
    </row>
    <row r="6330" spans="1:22" x14ac:dyDescent="0.3">
      <c r="A6330" s="81"/>
      <c r="O6330" s="12"/>
      <c r="P6330" s="12"/>
      <c r="Q6330" s="12"/>
      <c r="R6330" s="12"/>
      <c r="S6330" s="12"/>
      <c r="U6330" s="3"/>
      <c r="V6330" s="3"/>
    </row>
    <row r="6331" spans="1:22" x14ac:dyDescent="0.3">
      <c r="A6331" s="81"/>
      <c r="O6331" s="12"/>
      <c r="P6331" s="12"/>
      <c r="Q6331" s="12"/>
      <c r="R6331" s="12"/>
      <c r="S6331" s="12"/>
      <c r="U6331" s="3"/>
      <c r="V6331" s="3"/>
    </row>
    <row r="6332" spans="1:22" x14ac:dyDescent="0.3">
      <c r="A6332" s="81"/>
      <c r="O6332" s="12"/>
      <c r="P6332" s="12"/>
      <c r="Q6332" s="12"/>
      <c r="R6332" s="12"/>
      <c r="S6332" s="12"/>
      <c r="U6332" s="3"/>
      <c r="V6332" s="3"/>
    </row>
    <row r="6333" spans="1:22" x14ac:dyDescent="0.3">
      <c r="A6333" s="81"/>
      <c r="O6333" s="12"/>
      <c r="P6333" s="12"/>
      <c r="Q6333" s="12"/>
      <c r="R6333" s="12"/>
      <c r="S6333" s="12"/>
      <c r="U6333" s="3"/>
      <c r="V6333" s="3"/>
    </row>
    <row r="6334" spans="1:22" x14ac:dyDescent="0.3">
      <c r="A6334" s="81"/>
      <c r="O6334" s="12"/>
      <c r="P6334" s="12"/>
      <c r="Q6334" s="12"/>
      <c r="R6334" s="12"/>
      <c r="S6334" s="12"/>
      <c r="U6334" s="3"/>
      <c r="V6334" s="3"/>
    </row>
    <row r="6335" spans="1:22" x14ac:dyDescent="0.3">
      <c r="A6335" s="81"/>
      <c r="O6335" s="12"/>
      <c r="P6335" s="12"/>
      <c r="Q6335" s="12"/>
      <c r="R6335" s="12"/>
      <c r="S6335" s="12"/>
      <c r="U6335" s="3"/>
      <c r="V6335" s="3"/>
    </row>
    <row r="6336" spans="1:22" x14ac:dyDescent="0.3">
      <c r="A6336" s="81"/>
      <c r="O6336" s="12"/>
      <c r="P6336" s="12"/>
      <c r="Q6336" s="12"/>
      <c r="R6336" s="12"/>
      <c r="S6336" s="12"/>
      <c r="U6336" s="3"/>
      <c r="V6336" s="3"/>
    </row>
    <row r="6337" spans="1:22" x14ac:dyDescent="0.3">
      <c r="A6337" s="81"/>
      <c r="O6337" s="12"/>
      <c r="P6337" s="12"/>
      <c r="Q6337" s="12"/>
      <c r="R6337" s="12"/>
      <c r="S6337" s="12"/>
      <c r="U6337" s="3"/>
      <c r="V6337" s="3"/>
    </row>
    <row r="6338" spans="1:22" x14ac:dyDescent="0.3">
      <c r="A6338" s="81"/>
      <c r="O6338" s="12"/>
      <c r="P6338" s="12"/>
      <c r="Q6338" s="12"/>
      <c r="R6338" s="12"/>
      <c r="S6338" s="12"/>
      <c r="U6338" s="3"/>
      <c r="V6338" s="3"/>
    </row>
    <row r="6339" spans="1:22" x14ac:dyDescent="0.3">
      <c r="A6339" s="81"/>
      <c r="O6339" s="12"/>
      <c r="P6339" s="12"/>
      <c r="Q6339" s="12"/>
      <c r="R6339" s="12"/>
      <c r="S6339" s="12"/>
      <c r="U6339" s="3"/>
      <c r="V6339" s="3"/>
    </row>
    <row r="6340" spans="1:22" x14ac:dyDescent="0.3">
      <c r="A6340" s="81"/>
      <c r="O6340" s="12"/>
      <c r="P6340" s="12"/>
      <c r="Q6340" s="12"/>
      <c r="R6340" s="12"/>
      <c r="S6340" s="12"/>
      <c r="U6340" s="3"/>
      <c r="V6340" s="3"/>
    </row>
    <row r="6341" spans="1:22" x14ac:dyDescent="0.3">
      <c r="A6341" s="81"/>
      <c r="O6341" s="12"/>
      <c r="P6341" s="12"/>
      <c r="Q6341" s="12"/>
      <c r="R6341" s="12"/>
      <c r="S6341" s="12"/>
      <c r="U6341" s="3"/>
      <c r="V6341" s="3"/>
    </row>
    <row r="6342" spans="1:22" x14ac:dyDescent="0.3">
      <c r="A6342" s="81"/>
      <c r="O6342" s="12"/>
      <c r="P6342" s="12"/>
      <c r="Q6342" s="12"/>
      <c r="R6342" s="12"/>
      <c r="S6342" s="12"/>
      <c r="U6342" s="3"/>
      <c r="V6342" s="3"/>
    </row>
    <row r="6343" spans="1:22" x14ac:dyDescent="0.3">
      <c r="A6343" s="81"/>
      <c r="O6343" s="12"/>
      <c r="P6343" s="12"/>
      <c r="Q6343" s="12"/>
      <c r="R6343" s="12"/>
      <c r="S6343" s="12"/>
      <c r="U6343" s="3"/>
      <c r="V6343" s="3"/>
    </row>
    <row r="6344" spans="1:22" x14ac:dyDescent="0.3">
      <c r="A6344" s="81"/>
      <c r="O6344" s="12"/>
      <c r="P6344" s="12"/>
      <c r="Q6344" s="12"/>
      <c r="R6344" s="12"/>
      <c r="S6344" s="12"/>
      <c r="U6344" s="3"/>
      <c r="V6344" s="3"/>
    </row>
    <row r="6345" spans="1:22" x14ac:dyDescent="0.3">
      <c r="A6345" s="81"/>
      <c r="O6345" s="12"/>
      <c r="P6345" s="12"/>
      <c r="Q6345" s="12"/>
      <c r="R6345" s="12"/>
      <c r="S6345" s="12"/>
      <c r="U6345" s="3"/>
      <c r="V6345" s="3"/>
    </row>
    <row r="6346" spans="1:22" x14ac:dyDescent="0.3">
      <c r="A6346" s="81"/>
      <c r="O6346" s="12"/>
      <c r="P6346" s="12"/>
      <c r="Q6346" s="12"/>
      <c r="R6346" s="12"/>
      <c r="S6346" s="12"/>
      <c r="U6346" s="3"/>
      <c r="V6346" s="3"/>
    </row>
    <row r="6347" spans="1:22" x14ac:dyDescent="0.3">
      <c r="A6347" s="81"/>
      <c r="O6347" s="12"/>
      <c r="P6347" s="12"/>
      <c r="Q6347" s="12"/>
      <c r="R6347" s="12"/>
      <c r="S6347" s="12"/>
      <c r="U6347" s="3"/>
      <c r="V6347" s="3"/>
    </row>
    <row r="6348" spans="1:22" x14ac:dyDescent="0.3">
      <c r="A6348" s="81"/>
      <c r="O6348" s="12"/>
      <c r="P6348" s="12"/>
      <c r="Q6348" s="12"/>
      <c r="R6348" s="12"/>
      <c r="S6348" s="12"/>
      <c r="U6348" s="3"/>
      <c r="V6348" s="3"/>
    </row>
    <row r="6349" spans="1:22" x14ac:dyDescent="0.3">
      <c r="A6349" s="81"/>
      <c r="O6349" s="12"/>
      <c r="P6349" s="12"/>
      <c r="Q6349" s="12"/>
      <c r="R6349" s="12"/>
      <c r="S6349" s="12"/>
      <c r="U6349" s="3"/>
      <c r="V6349" s="3"/>
    </row>
    <row r="6350" spans="1:22" x14ac:dyDescent="0.3">
      <c r="A6350" s="81"/>
      <c r="O6350" s="12"/>
      <c r="P6350" s="12"/>
      <c r="Q6350" s="12"/>
      <c r="R6350" s="12"/>
      <c r="S6350" s="12"/>
      <c r="U6350" s="3"/>
      <c r="V6350" s="3"/>
    </row>
    <row r="6351" spans="1:22" x14ac:dyDescent="0.3">
      <c r="A6351" s="81"/>
      <c r="O6351" s="12"/>
      <c r="P6351" s="12"/>
      <c r="Q6351" s="12"/>
      <c r="R6351" s="12"/>
      <c r="S6351" s="12"/>
      <c r="U6351" s="3"/>
      <c r="V6351" s="3"/>
    </row>
    <row r="6352" spans="1:22" x14ac:dyDescent="0.3">
      <c r="A6352" s="81"/>
      <c r="O6352" s="12"/>
      <c r="P6352" s="12"/>
      <c r="Q6352" s="12"/>
      <c r="R6352" s="12"/>
      <c r="S6352" s="12"/>
      <c r="U6352" s="3"/>
      <c r="V6352" s="3"/>
    </row>
    <row r="6353" spans="1:22" x14ac:dyDescent="0.3">
      <c r="A6353" s="81"/>
      <c r="O6353" s="12"/>
      <c r="P6353" s="12"/>
      <c r="Q6353" s="12"/>
      <c r="R6353" s="12"/>
      <c r="S6353" s="12"/>
      <c r="U6353" s="3"/>
      <c r="V6353" s="3"/>
    </row>
    <row r="6354" spans="1:22" x14ac:dyDescent="0.3">
      <c r="A6354" s="81"/>
      <c r="O6354" s="12"/>
      <c r="P6354" s="12"/>
      <c r="Q6354" s="12"/>
      <c r="R6354" s="12"/>
      <c r="S6354" s="12"/>
      <c r="U6354" s="3"/>
      <c r="V6354" s="3"/>
    </row>
    <row r="6355" spans="1:22" x14ac:dyDescent="0.3">
      <c r="A6355" s="81"/>
      <c r="O6355" s="12"/>
      <c r="P6355" s="12"/>
      <c r="Q6355" s="12"/>
      <c r="R6355" s="12"/>
      <c r="S6355" s="12"/>
      <c r="U6355" s="3"/>
      <c r="V6355" s="3"/>
    </row>
    <row r="6356" spans="1:22" x14ac:dyDescent="0.3">
      <c r="A6356" s="81"/>
      <c r="O6356" s="12"/>
      <c r="P6356" s="12"/>
      <c r="Q6356" s="12"/>
      <c r="R6356" s="12"/>
      <c r="S6356" s="12"/>
      <c r="U6356" s="3"/>
      <c r="V6356" s="3"/>
    </row>
    <row r="6357" spans="1:22" x14ac:dyDescent="0.3">
      <c r="A6357" s="81"/>
      <c r="O6357" s="12"/>
      <c r="P6357" s="12"/>
      <c r="Q6357" s="12"/>
      <c r="R6357" s="12"/>
      <c r="S6357" s="12"/>
      <c r="U6357" s="3"/>
      <c r="V6357" s="3"/>
    </row>
    <row r="6358" spans="1:22" x14ac:dyDescent="0.3">
      <c r="A6358" s="81"/>
      <c r="O6358" s="12"/>
      <c r="P6358" s="12"/>
      <c r="Q6358" s="12"/>
      <c r="R6358" s="12"/>
      <c r="S6358" s="12"/>
      <c r="U6358" s="3"/>
      <c r="V6358" s="3"/>
    </row>
    <row r="6359" spans="1:22" x14ac:dyDescent="0.3">
      <c r="A6359" s="81"/>
      <c r="O6359" s="12"/>
      <c r="P6359" s="12"/>
      <c r="Q6359" s="12"/>
      <c r="R6359" s="12"/>
      <c r="S6359" s="12"/>
      <c r="U6359" s="3"/>
      <c r="V6359" s="3"/>
    </row>
    <row r="6360" spans="1:22" x14ac:dyDescent="0.3">
      <c r="A6360" s="81"/>
      <c r="O6360" s="12"/>
      <c r="P6360" s="12"/>
      <c r="Q6360" s="12"/>
      <c r="R6360" s="12"/>
      <c r="S6360" s="12"/>
      <c r="U6360" s="3"/>
      <c r="V6360" s="3"/>
    </row>
    <row r="6361" spans="1:22" x14ac:dyDescent="0.3">
      <c r="A6361" s="81"/>
      <c r="O6361" s="12"/>
      <c r="P6361" s="12"/>
      <c r="Q6361" s="12"/>
      <c r="R6361" s="12"/>
      <c r="S6361" s="12"/>
      <c r="U6361" s="3"/>
      <c r="V6361" s="3"/>
    </row>
    <row r="6362" spans="1:22" x14ac:dyDescent="0.3">
      <c r="A6362" s="81"/>
      <c r="O6362" s="12"/>
      <c r="P6362" s="12"/>
      <c r="Q6362" s="12"/>
      <c r="R6362" s="12"/>
      <c r="S6362" s="12"/>
      <c r="U6362" s="3"/>
      <c r="V6362" s="3"/>
    </row>
    <row r="6363" spans="1:22" x14ac:dyDescent="0.3">
      <c r="A6363" s="81"/>
      <c r="O6363" s="12"/>
      <c r="P6363" s="12"/>
      <c r="Q6363" s="12"/>
      <c r="R6363" s="12"/>
      <c r="S6363" s="12"/>
      <c r="U6363" s="3"/>
      <c r="V6363" s="3"/>
    </row>
    <row r="6364" spans="1:22" x14ac:dyDescent="0.3">
      <c r="A6364" s="81"/>
      <c r="O6364" s="12"/>
      <c r="P6364" s="12"/>
      <c r="Q6364" s="12"/>
      <c r="R6364" s="12"/>
      <c r="S6364" s="12"/>
      <c r="U6364" s="3"/>
      <c r="V6364" s="3"/>
    </row>
    <row r="6365" spans="1:22" x14ac:dyDescent="0.3">
      <c r="A6365" s="81"/>
      <c r="O6365" s="12"/>
      <c r="P6365" s="12"/>
      <c r="Q6365" s="12"/>
      <c r="R6365" s="12"/>
      <c r="S6365" s="12"/>
      <c r="U6365" s="3"/>
      <c r="V6365" s="3"/>
    </row>
    <row r="6366" spans="1:22" x14ac:dyDescent="0.3">
      <c r="A6366" s="81"/>
      <c r="O6366" s="12"/>
      <c r="P6366" s="12"/>
      <c r="Q6366" s="12"/>
      <c r="R6366" s="12"/>
      <c r="S6366" s="12"/>
      <c r="U6366" s="3"/>
      <c r="V6366" s="3"/>
    </row>
    <row r="6367" spans="1:22" x14ac:dyDescent="0.3">
      <c r="A6367" s="81"/>
      <c r="O6367" s="12"/>
      <c r="P6367" s="12"/>
      <c r="Q6367" s="12"/>
      <c r="R6367" s="12"/>
      <c r="S6367" s="12"/>
      <c r="U6367" s="3"/>
      <c r="V6367" s="3"/>
    </row>
    <row r="6368" spans="1:22" x14ac:dyDescent="0.3">
      <c r="A6368" s="81"/>
      <c r="O6368" s="12"/>
      <c r="P6368" s="12"/>
      <c r="Q6368" s="12"/>
      <c r="R6368" s="12"/>
      <c r="S6368" s="12"/>
      <c r="U6368" s="3"/>
      <c r="V6368" s="3"/>
    </row>
    <row r="6369" spans="1:22" x14ac:dyDescent="0.3">
      <c r="A6369" s="81"/>
      <c r="O6369" s="12"/>
      <c r="P6369" s="12"/>
      <c r="Q6369" s="12"/>
      <c r="R6369" s="12"/>
      <c r="S6369" s="12"/>
      <c r="U6369" s="3"/>
      <c r="V6369" s="3"/>
    </row>
    <row r="6370" spans="1:22" x14ac:dyDescent="0.3">
      <c r="A6370" s="81"/>
      <c r="O6370" s="12"/>
      <c r="P6370" s="12"/>
      <c r="Q6370" s="12"/>
      <c r="R6370" s="12"/>
      <c r="S6370" s="12"/>
      <c r="U6370" s="3"/>
      <c r="V6370" s="3"/>
    </row>
    <row r="6371" spans="1:22" x14ac:dyDescent="0.3">
      <c r="A6371" s="81"/>
      <c r="O6371" s="12"/>
      <c r="P6371" s="12"/>
      <c r="Q6371" s="12"/>
      <c r="R6371" s="12"/>
      <c r="S6371" s="12"/>
      <c r="U6371" s="3"/>
      <c r="V6371" s="3"/>
    </row>
    <row r="6372" spans="1:22" x14ac:dyDescent="0.3">
      <c r="A6372" s="81"/>
      <c r="O6372" s="12"/>
      <c r="P6372" s="12"/>
      <c r="Q6372" s="12"/>
      <c r="R6372" s="12"/>
      <c r="S6372" s="12"/>
      <c r="U6372" s="3"/>
      <c r="V6372" s="3"/>
    </row>
    <row r="6373" spans="1:22" x14ac:dyDescent="0.3">
      <c r="A6373" s="81"/>
      <c r="O6373" s="12"/>
      <c r="P6373" s="12"/>
      <c r="Q6373" s="12"/>
      <c r="R6373" s="12"/>
      <c r="S6373" s="12"/>
      <c r="U6373" s="3"/>
      <c r="V6373" s="3"/>
    </row>
    <row r="6374" spans="1:22" x14ac:dyDescent="0.3">
      <c r="A6374" s="81"/>
      <c r="O6374" s="12"/>
      <c r="P6374" s="12"/>
      <c r="Q6374" s="12"/>
      <c r="R6374" s="12"/>
      <c r="S6374" s="12"/>
      <c r="U6374" s="3"/>
      <c r="V6374" s="3"/>
    </row>
    <row r="6375" spans="1:22" x14ac:dyDescent="0.3">
      <c r="A6375" s="81"/>
      <c r="O6375" s="12"/>
      <c r="P6375" s="12"/>
      <c r="Q6375" s="12"/>
      <c r="R6375" s="12"/>
      <c r="S6375" s="12"/>
      <c r="U6375" s="3"/>
      <c r="V6375" s="3"/>
    </row>
    <row r="6376" spans="1:22" x14ac:dyDescent="0.3">
      <c r="A6376" s="81"/>
      <c r="O6376" s="12"/>
      <c r="P6376" s="12"/>
      <c r="Q6376" s="12"/>
      <c r="R6376" s="12"/>
      <c r="S6376" s="12"/>
      <c r="U6376" s="3"/>
      <c r="V6376" s="3"/>
    </row>
    <row r="6377" spans="1:22" x14ac:dyDescent="0.3">
      <c r="A6377" s="81"/>
      <c r="O6377" s="12"/>
      <c r="P6377" s="12"/>
      <c r="Q6377" s="12"/>
      <c r="R6377" s="12"/>
      <c r="S6377" s="12"/>
      <c r="U6377" s="3"/>
      <c r="V6377" s="3"/>
    </row>
    <row r="6378" spans="1:22" x14ac:dyDescent="0.3">
      <c r="A6378" s="81"/>
      <c r="O6378" s="12"/>
      <c r="P6378" s="12"/>
      <c r="Q6378" s="12"/>
      <c r="R6378" s="12"/>
      <c r="S6378" s="12"/>
      <c r="U6378" s="3"/>
      <c r="V6378" s="3"/>
    </row>
    <row r="6379" spans="1:22" x14ac:dyDescent="0.3">
      <c r="A6379" s="81"/>
      <c r="O6379" s="12"/>
      <c r="P6379" s="12"/>
      <c r="Q6379" s="12"/>
      <c r="R6379" s="12"/>
      <c r="S6379" s="12"/>
      <c r="U6379" s="3"/>
      <c r="V6379" s="3"/>
    </row>
    <row r="6380" spans="1:22" x14ac:dyDescent="0.3">
      <c r="A6380" s="81"/>
      <c r="O6380" s="12"/>
      <c r="P6380" s="12"/>
      <c r="Q6380" s="12"/>
      <c r="R6380" s="12"/>
      <c r="S6380" s="12"/>
      <c r="U6380" s="3"/>
      <c r="V6380" s="3"/>
    </row>
    <row r="6381" spans="1:22" x14ac:dyDescent="0.3">
      <c r="A6381" s="81"/>
      <c r="O6381" s="12"/>
      <c r="P6381" s="12"/>
      <c r="Q6381" s="12"/>
      <c r="R6381" s="12"/>
      <c r="S6381" s="12"/>
      <c r="U6381" s="3"/>
      <c r="V6381" s="3"/>
    </row>
    <row r="6382" spans="1:22" x14ac:dyDescent="0.3">
      <c r="A6382" s="81"/>
      <c r="O6382" s="12"/>
      <c r="P6382" s="12"/>
      <c r="Q6382" s="12"/>
      <c r="R6382" s="12"/>
      <c r="S6382" s="12"/>
      <c r="U6382" s="3"/>
      <c r="V6382" s="3"/>
    </row>
    <row r="6383" spans="1:22" x14ac:dyDescent="0.3">
      <c r="A6383" s="81"/>
      <c r="O6383" s="12"/>
      <c r="P6383" s="12"/>
      <c r="Q6383" s="12"/>
      <c r="R6383" s="12"/>
      <c r="S6383" s="12"/>
      <c r="U6383" s="3"/>
      <c r="V6383" s="3"/>
    </row>
    <row r="6384" spans="1:22" x14ac:dyDescent="0.3">
      <c r="A6384" s="81"/>
      <c r="O6384" s="12"/>
      <c r="P6384" s="12"/>
      <c r="Q6384" s="12"/>
      <c r="R6384" s="12"/>
      <c r="S6384" s="12"/>
      <c r="U6384" s="3"/>
      <c r="V6384" s="3"/>
    </row>
    <row r="6385" spans="1:22" x14ac:dyDescent="0.3">
      <c r="A6385" s="81"/>
      <c r="O6385" s="12"/>
      <c r="P6385" s="12"/>
      <c r="Q6385" s="12"/>
      <c r="R6385" s="12"/>
      <c r="S6385" s="12"/>
      <c r="U6385" s="3"/>
      <c r="V6385" s="3"/>
    </row>
    <row r="6386" spans="1:22" x14ac:dyDescent="0.3">
      <c r="A6386" s="81"/>
      <c r="O6386" s="12"/>
      <c r="P6386" s="12"/>
      <c r="Q6386" s="12"/>
      <c r="R6386" s="12"/>
      <c r="S6386" s="12"/>
      <c r="U6386" s="3"/>
      <c r="V6386" s="3"/>
    </row>
    <row r="6387" spans="1:22" x14ac:dyDescent="0.3">
      <c r="A6387" s="81"/>
      <c r="O6387" s="12"/>
      <c r="P6387" s="12"/>
      <c r="Q6387" s="12"/>
      <c r="R6387" s="12"/>
      <c r="S6387" s="12"/>
      <c r="U6387" s="3"/>
      <c r="V6387" s="3"/>
    </row>
    <row r="6388" spans="1:22" x14ac:dyDescent="0.3">
      <c r="A6388" s="81"/>
      <c r="O6388" s="12"/>
      <c r="P6388" s="12"/>
      <c r="Q6388" s="12"/>
      <c r="R6388" s="12"/>
      <c r="S6388" s="12"/>
      <c r="U6388" s="3"/>
      <c r="V6388" s="3"/>
    </row>
    <row r="6389" spans="1:22" x14ac:dyDescent="0.3">
      <c r="A6389" s="81"/>
      <c r="O6389" s="12"/>
      <c r="P6389" s="12"/>
      <c r="Q6389" s="12"/>
      <c r="R6389" s="12"/>
      <c r="S6389" s="12"/>
      <c r="U6389" s="3"/>
      <c r="V6389" s="3"/>
    </row>
    <row r="6390" spans="1:22" x14ac:dyDescent="0.3">
      <c r="A6390" s="81"/>
      <c r="O6390" s="12"/>
      <c r="P6390" s="12"/>
      <c r="Q6390" s="12"/>
      <c r="R6390" s="12"/>
      <c r="S6390" s="12"/>
      <c r="U6390" s="3"/>
      <c r="V6390" s="3"/>
    </row>
    <row r="6391" spans="1:22" x14ac:dyDescent="0.3">
      <c r="A6391" s="81"/>
      <c r="O6391" s="12"/>
      <c r="P6391" s="12"/>
      <c r="Q6391" s="12"/>
      <c r="R6391" s="12"/>
      <c r="S6391" s="12"/>
      <c r="U6391" s="3"/>
      <c r="V6391" s="3"/>
    </row>
    <row r="6392" spans="1:22" x14ac:dyDescent="0.3">
      <c r="A6392" s="81"/>
      <c r="O6392" s="12"/>
      <c r="P6392" s="12"/>
      <c r="Q6392" s="12"/>
      <c r="R6392" s="12"/>
      <c r="S6392" s="12"/>
      <c r="U6392" s="3"/>
      <c r="V6392" s="3"/>
    </row>
    <row r="6393" spans="1:22" x14ac:dyDescent="0.3">
      <c r="A6393" s="81"/>
      <c r="O6393" s="12"/>
      <c r="P6393" s="12"/>
      <c r="Q6393" s="12"/>
      <c r="R6393" s="12"/>
      <c r="S6393" s="12"/>
      <c r="U6393" s="3"/>
      <c r="V6393" s="3"/>
    </row>
    <row r="6394" spans="1:22" x14ac:dyDescent="0.3">
      <c r="A6394" s="81"/>
      <c r="O6394" s="12"/>
      <c r="P6394" s="12"/>
      <c r="Q6394" s="12"/>
      <c r="R6394" s="12"/>
      <c r="S6394" s="12"/>
      <c r="U6394" s="3"/>
      <c r="V6394" s="3"/>
    </row>
    <row r="6395" spans="1:22" x14ac:dyDescent="0.3">
      <c r="A6395" s="81"/>
      <c r="O6395" s="12"/>
      <c r="P6395" s="12"/>
      <c r="Q6395" s="12"/>
      <c r="R6395" s="12"/>
      <c r="S6395" s="12"/>
      <c r="U6395" s="3"/>
      <c r="V6395" s="3"/>
    </row>
    <row r="6396" spans="1:22" x14ac:dyDescent="0.3">
      <c r="A6396" s="81"/>
      <c r="O6396" s="12"/>
      <c r="P6396" s="12"/>
      <c r="Q6396" s="12"/>
      <c r="R6396" s="12"/>
      <c r="S6396" s="12"/>
      <c r="U6396" s="3"/>
      <c r="V6396" s="3"/>
    </row>
    <row r="6397" spans="1:22" x14ac:dyDescent="0.3">
      <c r="A6397" s="81"/>
      <c r="O6397" s="12"/>
      <c r="P6397" s="12"/>
      <c r="Q6397" s="12"/>
      <c r="R6397" s="12"/>
      <c r="S6397" s="12"/>
      <c r="U6397" s="3"/>
      <c r="V6397" s="3"/>
    </row>
    <row r="6398" spans="1:22" x14ac:dyDescent="0.3">
      <c r="A6398" s="81"/>
      <c r="O6398" s="12"/>
      <c r="P6398" s="12"/>
      <c r="Q6398" s="12"/>
      <c r="R6398" s="12"/>
      <c r="S6398" s="12"/>
      <c r="U6398" s="3"/>
      <c r="V6398" s="3"/>
    </row>
    <row r="6399" spans="1:22" x14ac:dyDescent="0.3">
      <c r="A6399" s="81"/>
      <c r="O6399" s="12"/>
      <c r="P6399" s="12"/>
      <c r="Q6399" s="12"/>
      <c r="R6399" s="12"/>
      <c r="S6399" s="12"/>
      <c r="U6399" s="3"/>
      <c r="V6399" s="3"/>
    </row>
    <row r="6400" spans="1:22" x14ac:dyDescent="0.3">
      <c r="A6400" s="81"/>
      <c r="O6400" s="12"/>
      <c r="P6400" s="12"/>
      <c r="Q6400" s="12"/>
      <c r="R6400" s="12"/>
      <c r="S6400" s="12"/>
      <c r="U6400" s="3"/>
      <c r="V6400" s="3"/>
    </row>
    <row r="6401" spans="1:22" x14ac:dyDescent="0.3">
      <c r="A6401" s="81"/>
      <c r="O6401" s="12"/>
      <c r="P6401" s="12"/>
      <c r="Q6401" s="12"/>
      <c r="R6401" s="12"/>
      <c r="S6401" s="12"/>
      <c r="U6401" s="3"/>
      <c r="V6401" s="3"/>
    </row>
    <row r="6402" spans="1:22" x14ac:dyDescent="0.3">
      <c r="A6402" s="81"/>
      <c r="O6402" s="12"/>
      <c r="P6402" s="12"/>
      <c r="Q6402" s="12"/>
      <c r="R6402" s="12"/>
      <c r="S6402" s="12"/>
      <c r="U6402" s="3"/>
      <c r="V6402" s="3"/>
    </row>
    <row r="6403" spans="1:22" x14ac:dyDescent="0.3">
      <c r="A6403" s="81"/>
      <c r="O6403" s="12"/>
      <c r="P6403" s="12"/>
      <c r="Q6403" s="12"/>
      <c r="R6403" s="12"/>
      <c r="S6403" s="12"/>
      <c r="U6403" s="3"/>
      <c r="V6403" s="3"/>
    </row>
    <row r="6404" spans="1:22" x14ac:dyDescent="0.3">
      <c r="A6404" s="81"/>
      <c r="O6404" s="12"/>
      <c r="P6404" s="12"/>
      <c r="Q6404" s="12"/>
      <c r="R6404" s="12"/>
      <c r="S6404" s="12"/>
      <c r="U6404" s="3"/>
      <c r="V6404" s="3"/>
    </row>
    <row r="6405" spans="1:22" x14ac:dyDescent="0.3">
      <c r="A6405" s="81"/>
      <c r="O6405" s="12"/>
      <c r="P6405" s="12"/>
      <c r="Q6405" s="12"/>
      <c r="R6405" s="12"/>
      <c r="S6405" s="12"/>
      <c r="U6405" s="3"/>
      <c r="V6405" s="3"/>
    </row>
    <row r="6406" spans="1:22" x14ac:dyDescent="0.3">
      <c r="A6406" s="81"/>
      <c r="O6406" s="12"/>
      <c r="P6406" s="12"/>
      <c r="Q6406" s="12"/>
      <c r="R6406" s="12"/>
      <c r="S6406" s="12"/>
      <c r="U6406" s="3"/>
      <c r="V6406" s="3"/>
    </row>
    <row r="6407" spans="1:22" x14ac:dyDescent="0.3">
      <c r="A6407" s="81"/>
      <c r="O6407" s="12"/>
      <c r="P6407" s="12"/>
      <c r="Q6407" s="12"/>
      <c r="R6407" s="12"/>
      <c r="S6407" s="12"/>
      <c r="U6407" s="3"/>
      <c r="V6407" s="3"/>
    </row>
    <row r="6408" spans="1:22" x14ac:dyDescent="0.3">
      <c r="A6408" s="81"/>
      <c r="O6408" s="12"/>
      <c r="P6408" s="12"/>
      <c r="Q6408" s="12"/>
      <c r="R6408" s="12"/>
      <c r="S6408" s="12"/>
      <c r="U6408" s="3"/>
      <c r="V6408" s="3"/>
    </row>
    <row r="6409" spans="1:22" x14ac:dyDescent="0.3">
      <c r="A6409" s="81"/>
      <c r="O6409" s="12"/>
      <c r="P6409" s="12"/>
      <c r="Q6409" s="12"/>
      <c r="R6409" s="12"/>
      <c r="S6409" s="12"/>
      <c r="U6409" s="3"/>
      <c r="V6409" s="3"/>
    </row>
    <row r="6410" spans="1:22" x14ac:dyDescent="0.3">
      <c r="A6410" s="81"/>
      <c r="O6410" s="12"/>
      <c r="P6410" s="12"/>
      <c r="Q6410" s="12"/>
      <c r="R6410" s="12"/>
      <c r="S6410" s="12"/>
      <c r="U6410" s="3"/>
      <c r="V6410" s="3"/>
    </row>
    <row r="6411" spans="1:22" x14ac:dyDescent="0.3">
      <c r="A6411" s="81"/>
      <c r="O6411" s="12"/>
      <c r="P6411" s="12"/>
      <c r="Q6411" s="12"/>
      <c r="R6411" s="12"/>
      <c r="S6411" s="12"/>
      <c r="U6411" s="3"/>
      <c r="V6411" s="3"/>
    </row>
    <row r="6412" spans="1:22" x14ac:dyDescent="0.3">
      <c r="A6412" s="81"/>
      <c r="O6412" s="12"/>
      <c r="P6412" s="12"/>
      <c r="Q6412" s="12"/>
      <c r="R6412" s="12"/>
      <c r="S6412" s="12"/>
      <c r="U6412" s="3"/>
      <c r="V6412" s="3"/>
    </row>
    <row r="6413" spans="1:22" x14ac:dyDescent="0.3">
      <c r="A6413" s="81"/>
      <c r="O6413" s="12"/>
      <c r="P6413" s="12"/>
      <c r="Q6413" s="12"/>
      <c r="R6413" s="12"/>
      <c r="S6413" s="12"/>
      <c r="U6413" s="3"/>
      <c r="V6413" s="3"/>
    </row>
    <row r="6414" spans="1:22" x14ac:dyDescent="0.3">
      <c r="A6414" s="81"/>
      <c r="O6414" s="12"/>
      <c r="P6414" s="12"/>
      <c r="Q6414" s="12"/>
      <c r="R6414" s="12"/>
      <c r="S6414" s="12"/>
      <c r="U6414" s="3"/>
      <c r="V6414" s="3"/>
    </row>
    <row r="6415" spans="1:22" x14ac:dyDescent="0.3">
      <c r="A6415" s="81"/>
      <c r="O6415" s="12"/>
      <c r="P6415" s="12"/>
      <c r="Q6415" s="12"/>
      <c r="R6415" s="12"/>
      <c r="S6415" s="12"/>
      <c r="U6415" s="3"/>
      <c r="V6415" s="3"/>
    </row>
    <row r="6416" spans="1:22" x14ac:dyDescent="0.3">
      <c r="A6416" s="81"/>
      <c r="O6416" s="12"/>
      <c r="P6416" s="12"/>
      <c r="Q6416" s="12"/>
      <c r="R6416" s="12"/>
      <c r="S6416" s="12"/>
      <c r="U6416" s="3"/>
      <c r="V6416" s="3"/>
    </row>
    <row r="6417" spans="1:22" x14ac:dyDescent="0.3">
      <c r="A6417" s="81"/>
      <c r="O6417" s="12"/>
      <c r="P6417" s="12"/>
      <c r="Q6417" s="12"/>
      <c r="R6417" s="12"/>
      <c r="S6417" s="12"/>
      <c r="U6417" s="3"/>
      <c r="V6417" s="3"/>
    </row>
    <row r="6418" spans="1:22" x14ac:dyDescent="0.3">
      <c r="A6418" s="81"/>
      <c r="O6418" s="12"/>
      <c r="P6418" s="12"/>
      <c r="Q6418" s="12"/>
      <c r="R6418" s="12"/>
      <c r="S6418" s="12"/>
      <c r="U6418" s="3"/>
      <c r="V6418" s="3"/>
    </row>
    <row r="6419" spans="1:22" x14ac:dyDescent="0.3">
      <c r="A6419" s="81"/>
      <c r="O6419" s="12"/>
      <c r="P6419" s="12"/>
      <c r="Q6419" s="12"/>
      <c r="R6419" s="12"/>
      <c r="S6419" s="12"/>
      <c r="U6419" s="3"/>
      <c r="V6419" s="3"/>
    </row>
    <row r="6420" spans="1:22" x14ac:dyDescent="0.3">
      <c r="A6420" s="81"/>
      <c r="O6420" s="12"/>
      <c r="P6420" s="12"/>
      <c r="Q6420" s="12"/>
      <c r="R6420" s="12"/>
      <c r="S6420" s="12"/>
      <c r="U6420" s="3"/>
      <c r="V6420" s="3"/>
    </row>
    <row r="6421" spans="1:22" x14ac:dyDescent="0.3">
      <c r="A6421" s="81"/>
      <c r="O6421" s="12"/>
      <c r="P6421" s="12"/>
      <c r="Q6421" s="12"/>
      <c r="R6421" s="12"/>
      <c r="S6421" s="12"/>
      <c r="U6421" s="3"/>
      <c r="V6421" s="3"/>
    </row>
    <row r="6422" spans="1:22" x14ac:dyDescent="0.3">
      <c r="A6422" s="81"/>
      <c r="O6422" s="12"/>
      <c r="P6422" s="12"/>
      <c r="Q6422" s="12"/>
      <c r="R6422" s="12"/>
      <c r="S6422" s="12"/>
      <c r="U6422" s="3"/>
      <c r="V6422" s="3"/>
    </row>
    <row r="6423" spans="1:22" x14ac:dyDescent="0.3">
      <c r="A6423" s="81"/>
      <c r="O6423" s="12"/>
      <c r="P6423" s="12"/>
      <c r="Q6423" s="12"/>
      <c r="R6423" s="12"/>
      <c r="S6423" s="12"/>
      <c r="U6423" s="3"/>
      <c r="V6423" s="3"/>
    </row>
    <row r="6424" spans="1:22" x14ac:dyDescent="0.3">
      <c r="A6424" s="81"/>
      <c r="O6424" s="12"/>
      <c r="P6424" s="12"/>
      <c r="Q6424" s="12"/>
      <c r="R6424" s="12"/>
      <c r="S6424" s="12"/>
      <c r="U6424" s="3"/>
      <c r="V6424" s="3"/>
    </row>
    <row r="6425" spans="1:22" x14ac:dyDescent="0.3">
      <c r="A6425" s="81"/>
      <c r="O6425" s="12"/>
      <c r="P6425" s="12"/>
      <c r="Q6425" s="12"/>
      <c r="R6425" s="12"/>
      <c r="S6425" s="12"/>
      <c r="U6425" s="3"/>
      <c r="V6425" s="3"/>
    </row>
    <row r="6426" spans="1:22" x14ac:dyDescent="0.3">
      <c r="A6426" s="81"/>
      <c r="O6426" s="12"/>
      <c r="P6426" s="12"/>
      <c r="Q6426" s="12"/>
      <c r="R6426" s="12"/>
      <c r="S6426" s="12"/>
      <c r="U6426" s="3"/>
      <c r="V6426" s="3"/>
    </row>
    <row r="6427" spans="1:22" x14ac:dyDescent="0.3">
      <c r="A6427" s="81"/>
      <c r="O6427" s="12"/>
      <c r="P6427" s="12"/>
      <c r="Q6427" s="12"/>
      <c r="R6427" s="12"/>
      <c r="S6427" s="12"/>
      <c r="U6427" s="3"/>
      <c r="V6427" s="3"/>
    </row>
    <row r="6428" spans="1:22" x14ac:dyDescent="0.3">
      <c r="A6428" s="81"/>
      <c r="O6428" s="12"/>
      <c r="P6428" s="12"/>
      <c r="Q6428" s="12"/>
      <c r="R6428" s="12"/>
      <c r="S6428" s="12"/>
      <c r="U6428" s="3"/>
      <c r="V6428" s="3"/>
    </row>
    <row r="6429" spans="1:22" x14ac:dyDescent="0.3">
      <c r="A6429" s="81"/>
      <c r="O6429" s="12"/>
      <c r="P6429" s="12"/>
      <c r="Q6429" s="12"/>
      <c r="R6429" s="12"/>
      <c r="S6429" s="12"/>
      <c r="U6429" s="3"/>
      <c r="V6429" s="3"/>
    </row>
    <row r="6430" spans="1:22" x14ac:dyDescent="0.3">
      <c r="A6430" s="81"/>
      <c r="O6430" s="12"/>
      <c r="P6430" s="12"/>
      <c r="Q6430" s="12"/>
      <c r="R6430" s="12"/>
      <c r="S6430" s="12"/>
      <c r="U6430" s="3"/>
      <c r="V6430" s="3"/>
    </row>
    <row r="6431" spans="1:22" x14ac:dyDescent="0.3">
      <c r="A6431" s="81"/>
      <c r="O6431" s="12"/>
      <c r="P6431" s="12"/>
      <c r="Q6431" s="12"/>
      <c r="R6431" s="12"/>
      <c r="S6431" s="12"/>
      <c r="U6431" s="3"/>
      <c r="V6431" s="3"/>
    </row>
    <row r="6432" spans="1:22" x14ac:dyDescent="0.3">
      <c r="A6432" s="81"/>
      <c r="O6432" s="12"/>
      <c r="P6432" s="12"/>
      <c r="Q6432" s="12"/>
      <c r="R6432" s="12"/>
      <c r="S6432" s="12"/>
      <c r="U6432" s="3"/>
      <c r="V6432" s="3"/>
    </row>
    <row r="6433" spans="1:22" x14ac:dyDescent="0.3">
      <c r="A6433" s="81"/>
      <c r="O6433" s="12"/>
      <c r="P6433" s="12"/>
      <c r="Q6433" s="12"/>
      <c r="R6433" s="12"/>
      <c r="S6433" s="12"/>
      <c r="U6433" s="3"/>
      <c r="V6433" s="3"/>
    </row>
    <row r="6434" spans="1:22" x14ac:dyDescent="0.3">
      <c r="A6434" s="81"/>
      <c r="O6434" s="12"/>
      <c r="P6434" s="12"/>
      <c r="Q6434" s="12"/>
      <c r="R6434" s="12"/>
      <c r="S6434" s="12"/>
      <c r="U6434" s="3"/>
      <c r="V6434" s="3"/>
    </row>
    <row r="6435" spans="1:22" x14ac:dyDescent="0.3">
      <c r="A6435" s="81"/>
      <c r="O6435" s="12"/>
      <c r="P6435" s="12"/>
      <c r="Q6435" s="12"/>
      <c r="R6435" s="12"/>
      <c r="S6435" s="12"/>
      <c r="U6435" s="3"/>
      <c r="V6435" s="3"/>
    </row>
    <row r="6436" spans="1:22" x14ac:dyDescent="0.3">
      <c r="A6436" s="81"/>
      <c r="O6436" s="12"/>
      <c r="P6436" s="12"/>
      <c r="Q6436" s="12"/>
      <c r="R6436" s="12"/>
      <c r="S6436" s="12"/>
      <c r="U6436" s="3"/>
      <c r="V6436" s="3"/>
    </row>
    <row r="6437" spans="1:22" x14ac:dyDescent="0.3">
      <c r="A6437" s="81"/>
      <c r="O6437" s="12"/>
      <c r="P6437" s="12"/>
      <c r="Q6437" s="12"/>
      <c r="R6437" s="12"/>
      <c r="S6437" s="12"/>
      <c r="U6437" s="3"/>
      <c r="V6437" s="3"/>
    </row>
    <row r="6438" spans="1:22" x14ac:dyDescent="0.3">
      <c r="A6438" s="81"/>
      <c r="O6438" s="12"/>
      <c r="P6438" s="12"/>
      <c r="Q6438" s="12"/>
      <c r="R6438" s="12"/>
      <c r="S6438" s="12"/>
      <c r="U6438" s="3"/>
      <c r="V6438" s="3"/>
    </row>
    <row r="6439" spans="1:22" x14ac:dyDescent="0.3">
      <c r="A6439" s="81"/>
      <c r="O6439" s="12"/>
      <c r="P6439" s="12"/>
      <c r="Q6439" s="12"/>
      <c r="R6439" s="12"/>
      <c r="S6439" s="12"/>
      <c r="U6439" s="3"/>
      <c r="V6439" s="3"/>
    </row>
    <row r="6440" spans="1:22" x14ac:dyDescent="0.3">
      <c r="A6440" s="81"/>
      <c r="O6440" s="12"/>
      <c r="P6440" s="12"/>
      <c r="Q6440" s="12"/>
      <c r="R6440" s="12"/>
      <c r="S6440" s="12"/>
      <c r="U6440" s="3"/>
      <c r="V6440" s="3"/>
    </row>
    <row r="6441" spans="1:22" x14ac:dyDescent="0.3">
      <c r="A6441" s="81"/>
      <c r="O6441" s="12"/>
      <c r="P6441" s="12"/>
      <c r="Q6441" s="12"/>
      <c r="R6441" s="12"/>
      <c r="S6441" s="12"/>
      <c r="U6441" s="3"/>
      <c r="V6441" s="3"/>
    </row>
    <row r="6442" spans="1:22" x14ac:dyDescent="0.3">
      <c r="A6442" s="81"/>
      <c r="O6442" s="12"/>
      <c r="P6442" s="12"/>
      <c r="Q6442" s="12"/>
      <c r="R6442" s="12"/>
      <c r="S6442" s="12"/>
      <c r="U6442" s="3"/>
      <c r="V6442" s="3"/>
    </row>
    <row r="6443" spans="1:22" x14ac:dyDescent="0.3">
      <c r="A6443" s="81"/>
      <c r="O6443" s="12"/>
      <c r="P6443" s="12"/>
      <c r="Q6443" s="12"/>
      <c r="R6443" s="12"/>
      <c r="S6443" s="12"/>
      <c r="U6443" s="3"/>
      <c r="V6443" s="3"/>
    </row>
    <row r="6444" spans="1:22" x14ac:dyDescent="0.3">
      <c r="A6444" s="81"/>
      <c r="O6444" s="12"/>
      <c r="P6444" s="12"/>
      <c r="Q6444" s="12"/>
      <c r="R6444" s="12"/>
      <c r="S6444" s="12"/>
      <c r="U6444" s="3"/>
      <c r="V6444" s="3"/>
    </row>
    <row r="6445" spans="1:22" x14ac:dyDescent="0.3">
      <c r="A6445" s="81"/>
      <c r="O6445" s="12"/>
      <c r="P6445" s="12"/>
      <c r="Q6445" s="12"/>
      <c r="R6445" s="12"/>
      <c r="S6445" s="12"/>
      <c r="U6445" s="3"/>
      <c r="V6445" s="3"/>
    </row>
    <row r="6446" spans="1:22" x14ac:dyDescent="0.3">
      <c r="A6446" s="81"/>
      <c r="O6446" s="12"/>
      <c r="P6446" s="12"/>
      <c r="Q6446" s="12"/>
      <c r="R6446" s="12"/>
      <c r="S6446" s="12"/>
      <c r="U6446" s="3"/>
      <c r="V6446" s="3"/>
    </row>
    <row r="6447" spans="1:22" x14ac:dyDescent="0.3">
      <c r="A6447" s="81"/>
      <c r="O6447" s="12"/>
      <c r="P6447" s="12"/>
      <c r="Q6447" s="12"/>
      <c r="R6447" s="12"/>
      <c r="S6447" s="12"/>
      <c r="U6447" s="3"/>
      <c r="V6447" s="3"/>
    </row>
    <row r="6448" spans="1:22" x14ac:dyDescent="0.3">
      <c r="A6448" s="81"/>
      <c r="O6448" s="12"/>
      <c r="P6448" s="12"/>
      <c r="Q6448" s="12"/>
      <c r="R6448" s="12"/>
      <c r="S6448" s="12"/>
      <c r="U6448" s="3"/>
      <c r="V6448" s="3"/>
    </row>
    <row r="6449" spans="1:22" x14ac:dyDescent="0.3">
      <c r="A6449" s="81"/>
      <c r="O6449" s="12"/>
      <c r="P6449" s="12"/>
      <c r="Q6449" s="12"/>
      <c r="R6449" s="12"/>
      <c r="S6449" s="12"/>
      <c r="U6449" s="3"/>
      <c r="V6449" s="3"/>
    </row>
    <row r="6450" spans="1:22" x14ac:dyDescent="0.3">
      <c r="A6450" s="81"/>
      <c r="O6450" s="12"/>
      <c r="P6450" s="12"/>
      <c r="Q6450" s="12"/>
      <c r="R6450" s="12"/>
      <c r="S6450" s="12"/>
      <c r="U6450" s="3"/>
      <c r="V6450" s="3"/>
    </row>
    <row r="6451" spans="1:22" x14ac:dyDescent="0.3">
      <c r="A6451" s="81"/>
      <c r="O6451" s="12"/>
      <c r="P6451" s="12"/>
      <c r="Q6451" s="12"/>
      <c r="R6451" s="12"/>
      <c r="S6451" s="12"/>
      <c r="U6451" s="3"/>
      <c r="V6451" s="3"/>
    </row>
    <row r="6452" spans="1:22" x14ac:dyDescent="0.3">
      <c r="A6452" s="81"/>
      <c r="O6452" s="12"/>
      <c r="P6452" s="12"/>
      <c r="Q6452" s="12"/>
      <c r="R6452" s="12"/>
      <c r="S6452" s="12"/>
      <c r="U6452" s="3"/>
      <c r="V6452" s="3"/>
    </row>
    <row r="6453" spans="1:22" x14ac:dyDescent="0.3">
      <c r="A6453" s="81"/>
      <c r="O6453" s="12"/>
      <c r="P6453" s="12"/>
      <c r="Q6453" s="12"/>
      <c r="R6453" s="12"/>
      <c r="S6453" s="12"/>
      <c r="U6453" s="3"/>
      <c r="V6453" s="3"/>
    </row>
    <row r="6454" spans="1:22" x14ac:dyDescent="0.3">
      <c r="A6454" s="81"/>
      <c r="O6454" s="12"/>
      <c r="P6454" s="12"/>
      <c r="Q6454" s="12"/>
      <c r="R6454" s="12"/>
      <c r="S6454" s="12"/>
      <c r="U6454" s="3"/>
      <c r="V6454" s="3"/>
    </row>
    <row r="6455" spans="1:22" x14ac:dyDescent="0.3">
      <c r="A6455" s="81"/>
      <c r="O6455" s="12"/>
      <c r="P6455" s="12"/>
      <c r="Q6455" s="12"/>
      <c r="R6455" s="12"/>
      <c r="S6455" s="12"/>
      <c r="U6455" s="3"/>
      <c r="V6455" s="3"/>
    </row>
    <row r="6456" spans="1:22" x14ac:dyDescent="0.3">
      <c r="A6456" s="81"/>
      <c r="O6456" s="12"/>
      <c r="P6456" s="12"/>
      <c r="Q6456" s="12"/>
      <c r="R6456" s="12"/>
      <c r="S6456" s="12"/>
      <c r="U6456" s="3"/>
      <c r="V6456" s="3"/>
    </row>
    <row r="6457" spans="1:22" x14ac:dyDescent="0.3">
      <c r="A6457" s="81"/>
      <c r="O6457" s="12"/>
      <c r="P6457" s="12"/>
      <c r="Q6457" s="12"/>
      <c r="R6457" s="12"/>
      <c r="S6457" s="12"/>
      <c r="U6457" s="3"/>
      <c r="V6457" s="3"/>
    </row>
    <row r="6458" spans="1:22" x14ac:dyDescent="0.3">
      <c r="A6458" s="81"/>
      <c r="O6458" s="12"/>
      <c r="P6458" s="12"/>
      <c r="Q6458" s="12"/>
      <c r="R6458" s="12"/>
      <c r="S6458" s="12"/>
      <c r="U6458" s="3"/>
      <c r="V6458" s="3"/>
    </row>
    <row r="6459" spans="1:22" x14ac:dyDescent="0.3">
      <c r="A6459" s="81"/>
      <c r="O6459" s="12"/>
      <c r="P6459" s="12"/>
      <c r="Q6459" s="12"/>
      <c r="R6459" s="12"/>
      <c r="S6459" s="12"/>
      <c r="U6459" s="3"/>
      <c r="V6459" s="3"/>
    </row>
    <row r="6460" spans="1:22" x14ac:dyDescent="0.3">
      <c r="A6460" s="81"/>
      <c r="O6460" s="12"/>
      <c r="P6460" s="12"/>
      <c r="Q6460" s="12"/>
      <c r="R6460" s="12"/>
      <c r="S6460" s="12"/>
      <c r="U6460" s="3"/>
      <c r="V6460" s="3"/>
    </row>
    <row r="6461" spans="1:22" x14ac:dyDescent="0.3">
      <c r="A6461" s="81"/>
      <c r="O6461" s="12"/>
      <c r="P6461" s="12"/>
      <c r="Q6461" s="12"/>
      <c r="R6461" s="12"/>
      <c r="S6461" s="12"/>
      <c r="U6461" s="3"/>
      <c r="V6461" s="3"/>
    </row>
    <row r="6462" spans="1:22" x14ac:dyDescent="0.3">
      <c r="A6462" s="81"/>
      <c r="O6462" s="12"/>
      <c r="P6462" s="12"/>
      <c r="Q6462" s="12"/>
      <c r="R6462" s="12"/>
      <c r="S6462" s="12"/>
      <c r="U6462" s="3"/>
      <c r="V6462" s="3"/>
    </row>
    <row r="6463" spans="1:22" x14ac:dyDescent="0.3">
      <c r="A6463" s="81"/>
      <c r="O6463" s="12"/>
      <c r="P6463" s="12"/>
      <c r="Q6463" s="12"/>
      <c r="R6463" s="12"/>
      <c r="S6463" s="12"/>
      <c r="U6463" s="3"/>
      <c r="V6463" s="3"/>
    </row>
    <row r="6464" spans="1:22" x14ac:dyDescent="0.3">
      <c r="A6464" s="81"/>
      <c r="O6464" s="12"/>
      <c r="P6464" s="12"/>
      <c r="Q6464" s="12"/>
      <c r="R6464" s="12"/>
      <c r="S6464" s="12"/>
      <c r="U6464" s="3"/>
      <c r="V6464" s="3"/>
    </row>
    <row r="6465" spans="1:22" x14ac:dyDescent="0.3">
      <c r="A6465" s="81"/>
      <c r="O6465" s="12"/>
      <c r="P6465" s="12"/>
      <c r="Q6465" s="12"/>
      <c r="R6465" s="12"/>
      <c r="S6465" s="12"/>
      <c r="U6465" s="3"/>
      <c r="V6465" s="3"/>
    </row>
    <row r="6466" spans="1:22" x14ac:dyDescent="0.3">
      <c r="A6466" s="81"/>
      <c r="O6466" s="12"/>
      <c r="P6466" s="12"/>
      <c r="Q6466" s="12"/>
      <c r="R6466" s="12"/>
      <c r="S6466" s="12"/>
      <c r="U6466" s="3"/>
      <c r="V6466" s="3"/>
    </row>
    <row r="6467" spans="1:22" x14ac:dyDescent="0.3">
      <c r="A6467" s="81"/>
      <c r="O6467" s="12"/>
      <c r="P6467" s="12"/>
      <c r="Q6467" s="12"/>
      <c r="R6467" s="12"/>
      <c r="S6467" s="12"/>
      <c r="U6467" s="3"/>
      <c r="V6467" s="3"/>
    </row>
    <row r="6468" spans="1:22" x14ac:dyDescent="0.3">
      <c r="A6468" s="81"/>
      <c r="O6468" s="12"/>
      <c r="P6468" s="12"/>
      <c r="Q6468" s="12"/>
      <c r="R6468" s="12"/>
      <c r="S6468" s="12"/>
      <c r="U6468" s="3"/>
      <c r="V6468" s="3"/>
    </row>
    <row r="6469" spans="1:22" x14ac:dyDescent="0.3">
      <c r="A6469" s="81"/>
      <c r="O6469" s="12"/>
      <c r="P6469" s="12"/>
      <c r="Q6469" s="12"/>
      <c r="R6469" s="12"/>
      <c r="S6469" s="12"/>
      <c r="U6469" s="3"/>
      <c r="V6469" s="3"/>
    </row>
    <row r="6470" spans="1:22" x14ac:dyDescent="0.3">
      <c r="A6470" s="81"/>
      <c r="O6470" s="12"/>
      <c r="P6470" s="12"/>
      <c r="Q6470" s="12"/>
      <c r="R6470" s="12"/>
      <c r="S6470" s="12"/>
      <c r="U6470" s="3"/>
      <c r="V6470" s="3"/>
    </row>
    <row r="6471" spans="1:22" x14ac:dyDescent="0.3">
      <c r="A6471" s="81"/>
      <c r="O6471" s="12"/>
      <c r="P6471" s="12"/>
      <c r="Q6471" s="12"/>
      <c r="R6471" s="12"/>
      <c r="S6471" s="12"/>
      <c r="U6471" s="3"/>
      <c r="V6471" s="3"/>
    </row>
    <row r="6472" spans="1:22" x14ac:dyDescent="0.3">
      <c r="A6472" s="81"/>
      <c r="O6472" s="12"/>
      <c r="P6472" s="12"/>
      <c r="Q6472" s="12"/>
      <c r="R6472" s="12"/>
      <c r="S6472" s="12"/>
      <c r="U6472" s="3"/>
      <c r="V6472" s="3"/>
    </row>
    <row r="6473" spans="1:22" x14ac:dyDescent="0.3">
      <c r="A6473" s="81"/>
      <c r="O6473" s="12"/>
      <c r="P6473" s="12"/>
      <c r="Q6473" s="12"/>
      <c r="R6473" s="12"/>
      <c r="S6473" s="12"/>
      <c r="U6473" s="3"/>
      <c r="V6473" s="3"/>
    </row>
    <row r="6474" spans="1:22" x14ac:dyDescent="0.3">
      <c r="A6474" s="81"/>
      <c r="O6474" s="12"/>
      <c r="P6474" s="12"/>
      <c r="Q6474" s="12"/>
      <c r="R6474" s="12"/>
      <c r="S6474" s="12"/>
      <c r="U6474" s="3"/>
      <c r="V6474" s="3"/>
    </row>
    <row r="6475" spans="1:22" x14ac:dyDescent="0.3">
      <c r="A6475" s="81"/>
      <c r="O6475" s="12"/>
      <c r="P6475" s="12"/>
      <c r="Q6475" s="12"/>
      <c r="R6475" s="12"/>
      <c r="S6475" s="12"/>
      <c r="U6475" s="3"/>
      <c r="V6475" s="3"/>
    </row>
    <row r="6476" spans="1:22" x14ac:dyDescent="0.3">
      <c r="A6476" s="81"/>
      <c r="O6476" s="12"/>
      <c r="P6476" s="12"/>
      <c r="Q6476" s="12"/>
      <c r="R6476" s="12"/>
      <c r="S6476" s="12"/>
      <c r="U6476" s="3"/>
      <c r="V6476" s="3"/>
    </row>
    <row r="6477" spans="1:22" x14ac:dyDescent="0.3">
      <c r="A6477" s="81"/>
      <c r="O6477" s="12"/>
      <c r="P6477" s="12"/>
      <c r="Q6477" s="12"/>
      <c r="R6477" s="12"/>
      <c r="S6477" s="12"/>
      <c r="U6477" s="3"/>
      <c r="V6477" s="3"/>
    </row>
    <row r="6478" spans="1:22" x14ac:dyDescent="0.3">
      <c r="A6478" s="81"/>
      <c r="O6478" s="12"/>
      <c r="P6478" s="12"/>
      <c r="Q6478" s="12"/>
      <c r="R6478" s="12"/>
      <c r="S6478" s="12"/>
      <c r="U6478" s="3"/>
      <c r="V6478" s="3"/>
    </row>
    <row r="6479" spans="1:22" x14ac:dyDescent="0.3">
      <c r="A6479" s="81"/>
      <c r="O6479" s="12"/>
      <c r="P6479" s="12"/>
      <c r="Q6479" s="12"/>
      <c r="R6479" s="12"/>
      <c r="S6479" s="12"/>
      <c r="U6479" s="3"/>
      <c r="V6479" s="3"/>
    </row>
    <row r="6480" spans="1:22" x14ac:dyDescent="0.3">
      <c r="A6480" s="81"/>
      <c r="O6480" s="12"/>
      <c r="P6480" s="12"/>
      <c r="Q6480" s="12"/>
      <c r="R6480" s="12"/>
      <c r="S6480" s="12"/>
      <c r="U6480" s="3"/>
      <c r="V6480" s="3"/>
    </row>
    <row r="6481" spans="1:22" x14ac:dyDescent="0.3">
      <c r="A6481" s="81"/>
      <c r="O6481" s="12"/>
      <c r="P6481" s="12"/>
      <c r="Q6481" s="12"/>
      <c r="R6481" s="12"/>
      <c r="S6481" s="12"/>
      <c r="U6481" s="3"/>
      <c r="V6481" s="3"/>
    </row>
    <row r="6482" spans="1:22" x14ac:dyDescent="0.3">
      <c r="A6482" s="81"/>
      <c r="O6482" s="12"/>
      <c r="P6482" s="12"/>
      <c r="Q6482" s="12"/>
      <c r="R6482" s="12"/>
      <c r="S6482" s="12"/>
      <c r="U6482" s="3"/>
      <c r="V6482" s="3"/>
    </row>
    <row r="6483" spans="1:22" x14ac:dyDescent="0.3">
      <c r="A6483" s="81"/>
      <c r="O6483" s="12"/>
      <c r="P6483" s="12"/>
      <c r="Q6483" s="12"/>
      <c r="R6483" s="12"/>
      <c r="S6483" s="12"/>
      <c r="U6483" s="3"/>
      <c r="V6483" s="3"/>
    </row>
    <row r="6484" spans="1:22" x14ac:dyDescent="0.3">
      <c r="A6484" s="81"/>
      <c r="O6484" s="12"/>
      <c r="P6484" s="12"/>
      <c r="Q6484" s="12"/>
      <c r="R6484" s="12"/>
      <c r="S6484" s="12"/>
      <c r="U6484" s="3"/>
      <c r="V6484" s="3"/>
    </row>
    <row r="6485" spans="1:22" x14ac:dyDescent="0.3">
      <c r="A6485" s="81"/>
      <c r="O6485" s="12"/>
      <c r="P6485" s="12"/>
      <c r="Q6485" s="12"/>
      <c r="R6485" s="12"/>
      <c r="S6485" s="12"/>
      <c r="U6485" s="3"/>
      <c r="V6485" s="3"/>
    </row>
    <row r="6486" spans="1:22" x14ac:dyDescent="0.3">
      <c r="A6486" s="81"/>
      <c r="O6486" s="12"/>
      <c r="P6486" s="12"/>
      <c r="Q6486" s="12"/>
      <c r="R6486" s="12"/>
      <c r="S6486" s="12"/>
      <c r="U6486" s="3"/>
      <c r="V6486" s="3"/>
    </row>
    <row r="6487" spans="1:22" x14ac:dyDescent="0.3">
      <c r="A6487" s="81"/>
      <c r="O6487" s="12"/>
      <c r="P6487" s="12"/>
      <c r="Q6487" s="12"/>
      <c r="R6487" s="12"/>
      <c r="S6487" s="12"/>
      <c r="U6487" s="3"/>
      <c r="V6487" s="3"/>
    </row>
    <row r="6488" spans="1:22" x14ac:dyDescent="0.3">
      <c r="A6488" s="81"/>
      <c r="O6488" s="12"/>
      <c r="P6488" s="12"/>
      <c r="Q6488" s="12"/>
      <c r="R6488" s="12"/>
      <c r="S6488" s="12"/>
      <c r="U6488" s="3"/>
      <c r="V6488" s="3"/>
    </row>
    <row r="6489" spans="1:22" x14ac:dyDescent="0.3">
      <c r="A6489" s="81"/>
      <c r="O6489" s="12"/>
      <c r="P6489" s="12"/>
      <c r="Q6489" s="12"/>
      <c r="R6489" s="12"/>
      <c r="S6489" s="12"/>
      <c r="U6489" s="3"/>
      <c r="V6489" s="3"/>
    </row>
    <row r="6490" spans="1:22" x14ac:dyDescent="0.3">
      <c r="A6490" s="81"/>
      <c r="O6490" s="12"/>
      <c r="P6490" s="12"/>
      <c r="Q6490" s="12"/>
      <c r="R6490" s="12"/>
      <c r="S6490" s="12"/>
      <c r="U6490" s="3"/>
      <c r="V6490" s="3"/>
    </row>
    <row r="6491" spans="1:22" x14ac:dyDescent="0.3">
      <c r="A6491" s="81"/>
      <c r="O6491" s="12"/>
      <c r="P6491" s="12"/>
      <c r="Q6491" s="12"/>
      <c r="R6491" s="12"/>
      <c r="S6491" s="12"/>
      <c r="U6491" s="3"/>
      <c r="V6491" s="3"/>
    </row>
    <row r="6492" spans="1:22" x14ac:dyDescent="0.3">
      <c r="A6492" s="81"/>
      <c r="O6492" s="12"/>
      <c r="P6492" s="12"/>
      <c r="Q6492" s="12"/>
      <c r="R6492" s="12"/>
      <c r="S6492" s="12"/>
      <c r="U6492" s="3"/>
      <c r="V6492" s="3"/>
    </row>
    <row r="6493" spans="1:22" x14ac:dyDescent="0.3">
      <c r="A6493" s="81"/>
      <c r="O6493" s="12"/>
      <c r="P6493" s="12"/>
      <c r="Q6493" s="12"/>
      <c r="R6493" s="12"/>
      <c r="S6493" s="12"/>
      <c r="U6493" s="3"/>
      <c r="V6493" s="3"/>
    </row>
    <row r="6494" spans="1:22" x14ac:dyDescent="0.3">
      <c r="A6494" s="81"/>
      <c r="O6494" s="12"/>
      <c r="P6494" s="12"/>
      <c r="Q6494" s="12"/>
      <c r="R6494" s="12"/>
      <c r="S6494" s="12"/>
      <c r="U6494" s="3"/>
      <c r="V6494" s="3"/>
    </row>
    <row r="6495" spans="1:22" x14ac:dyDescent="0.3">
      <c r="A6495" s="81"/>
      <c r="O6495" s="12"/>
      <c r="P6495" s="12"/>
      <c r="Q6495" s="12"/>
      <c r="R6495" s="12"/>
      <c r="S6495" s="12"/>
      <c r="U6495" s="3"/>
      <c r="V6495" s="3"/>
    </row>
    <row r="6496" spans="1:22" x14ac:dyDescent="0.3">
      <c r="A6496" s="81"/>
      <c r="O6496" s="12"/>
      <c r="P6496" s="12"/>
      <c r="Q6496" s="12"/>
      <c r="R6496" s="12"/>
      <c r="S6496" s="12"/>
      <c r="U6496" s="3"/>
      <c r="V6496" s="3"/>
    </row>
    <row r="6497" spans="1:22" x14ac:dyDescent="0.3">
      <c r="A6497" s="81"/>
      <c r="O6497" s="12"/>
      <c r="P6497" s="12"/>
      <c r="Q6497" s="12"/>
      <c r="R6497" s="12"/>
      <c r="S6497" s="12"/>
      <c r="U6497" s="3"/>
      <c r="V6497" s="3"/>
    </row>
    <row r="6498" spans="1:22" x14ac:dyDescent="0.3">
      <c r="A6498" s="81"/>
      <c r="O6498" s="12"/>
      <c r="P6498" s="12"/>
      <c r="Q6498" s="12"/>
      <c r="R6498" s="12"/>
      <c r="S6498" s="12"/>
      <c r="U6498" s="3"/>
      <c r="V6498" s="3"/>
    </row>
    <row r="6499" spans="1:22" x14ac:dyDescent="0.3">
      <c r="A6499" s="81"/>
      <c r="O6499" s="12"/>
      <c r="P6499" s="12"/>
      <c r="Q6499" s="12"/>
      <c r="R6499" s="12"/>
      <c r="S6499" s="12"/>
      <c r="U6499" s="3"/>
      <c r="V6499" s="3"/>
    </row>
    <row r="6500" spans="1:22" x14ac:dyDescent="0.3">
      <c r="A6500" s="81"/>
      <c r="O6500" s="12"/>
      <c r="P6500" s="12"/>
      <c r="Q6500" s="12"/>
      <c r="R6500" s="12"/>
      <c r="S6500" s="12"/>
      <c r="U6500" s="3"/>
      <c r="V6500" s="3"/>
    </row>
    <row r="6501" spans="1:22" x14ac:dyDescent="0.3">
      <c r="A6501" s="81"/>
      <c r="O6501" s="12"/>
      <c r="P6501" s="12"/>
      <c r="Q6501" s="12"/>
      <c r="R6501" s="12"/>
      <c r="S6501" s="12"/>
      <c r="U6501" s="3"/>
      <c r="V6501" s="3"/>
    </row>
    <row r="6502" spans="1:22" x14ac:dyDescent="0.3">
      <c r="A6502" s="81"/>
      <c r="O6502" s="12"/>
      <c r="P6502" s="12"/>
      <c r="Q6502" s="12"/>
      <c r="R6502" s="12"/>
      <c r="S6502" s="12"/>
      <c r="U6502" s="3"/>
      <c r="V6502" s="3"/>
    </row>
    <row r="6503" spans="1:22" x14ac:dyDescent="0.3">
      <c r="A6503" s="81"/>
      <c r="O6503" s="12"/>
      <c r="P6503" s="12"/>
      <c r="Q6503" s="12"/>
      <c r="R6503" s="12"/>
      <c r="S6503" s="12"/>
      <c r="U6503" s="3"/>
      <c r="V6503" s="3"/>
    </row>
    <row r="6504" spans="1:22" x14ac:dyDescent="0.3">
      <c r="A6504" s="81"/>
      <c r="O6504" s="12"/>
      <c r="P6504" s="12"/>
      <c r="Q6504" s="12"/>
      <c r="R6504" s="12"/>
      <c r="S6504" s="12"/>
      <c r="U6504" s="3"/>
      <c r="V6504" s="3"/>
    </row>
    <row r="6505" spans="1:22" x14ac:dyDescent="0.3">
      <c r="A6505" s="81"/>
      <c r="O6505" s="12"/>
      <c r="P6505" s="12"/>
      <c r="Q6505" s="12"/>
      <c r="R6505" s="12"/>
      <c r="S6505" s="12"/>
      <c r="U6505" s="3"/>
      <c r="V6505" s="3"/>
    </row>
    <row r="6506" spans="1:22" x14ac:dyDescent="0.3">
      <c r="A6506" s="81"/>
      <c r="O6506" s="12"/>
      <c r="P6506" s="12"/>
      <c r="Q6506" s="12"/>
      <c r="R6506" s="12"/>
      <c r="S6506" s="12"/>
      <c r="U6506" s="3"/>
      <c r="V6506" s="3"/>
    </row>
    <row r="6507" spans="1:22" x14ac:dyDescent="0.3">
      <c r="A6507" s="81"/>
      <c r="O6507" s="12"/>
      <c r="P6507" s="12"/>
      <c r="Q6507" s="12"/>
      <c r="R6507" s="12"/>
      <c r="S6507" s="12"/>
      <c r="U6507" s="3"/>
      <c r="V6507" s="3"/>
    </row>
    <row r="6508" spans="1:22" x14ac:dyDescent="0.3">
      <c r="A6508" s="81"/>
      <c r="O6508" s="12"/>
      <c r="P6508" s="12"/>
      <c r="Q6508" s="12"/>
      <c r="R6508" s="12"/>
      <c r="S6508" s="12"/>
      <c r="U6508" s="3"/>
      <c r="V6508" s="3"/>
    </row>
    <row r="6509" spans="1:22" x14ac:dyDescent="0.3">
      <c r="A6509" s="81"/>
      <c r="O6509" s="12"/>
      <c r="P6509" s="12"/>
      <c r="Q6509" s="12"/>
      <c r="R6509" s="12"/>
      <c r="S6509" s="12"/>
      <c r="U6509" s="3"/>
      <c r="V6509" s="3"/>
    </row>
    <row r="6510" spans="1:22" x14ac:dyDescent="0.3">
      <c r="A6510" s="81"/>
      <c r="O6510" s="12"/>
      <c r="P6510" s="12"/>
      <c r="Q6510" s="12"/>
      <c r="R6510" s="12"/>
      <c r="S6510" s="12"/>
      <c r="U6510" s="3"/>
      <c r="V6510" s="3"/>
    </row>
    <row r="6511" spans="1:22" x14ac:dyDescent="0.3">
      <c r="A6511" s="81"/>
      <c r="O6511" s="12"/>
      <c r="P6511" s="12"/>
      <c r="Q6511" s="12"/>
      <c r="R6511" s="12"/>
      <c r="S6511" s="12"/>
      <c r="U6511" s="3"/>
      <c r="V6511" s="3"/>
    </row>
    <row r="6512" spans="1:22" x14ac:dyDescent="0.3">
      <c r="A6512" s="81"/>
      <c r="O6512" s="12"/>
      <c r="P6512" s="12"/>
      <c r="Q6512" s="12"/>
      <c r="R6512" s="12"/>
      <c r="S6512" s="12"/>
      <c r="U6512" s="3"/>
      <c r="V6512" s="3"/>
    </row>
    <row r="6513" spans="1:22" x14ac:dyDescent="0.3">
      <c r="A6513" s="81"/>
      <c r="O6513" s="12"/>
      <c r="P6513" s="12"/>
      <c r="Q6513" s="12"/>
      <c r="R6513" s="12"/>
      <c r="S6513" s="12"/>
      <c r="U6513" s="3"/>
      <c r="V6513" s="3"/>
    </row>
    <row r="6514" spans="1:22" x14ac:dyDescent="0.3">
      <c r="A6514" s="81"/>
      <c r="O6514" s="12"/>
      <c r="P6514" s="12"/>
      <c r="Q6514" s="12"/>
      <c r="R6514" s="12"/>
      <c r="S6514" s="12"/>
      <c r="U6514" s="3"/>
      <c r="V6514" s="3"/>
    </row>
    <row r="6515" spans="1:22" x14ac:dyDescent="0.3">
      <c r="A6515" s="81"/>
      <c r="O6515" s="12"/>
      <c r="P6515" s="12"/>
      <c r="Q6515" s="12"/>
      <c r="R6515" s="12"/>
      <c r="S6515" s="12"/>
      <c r="U6515" s="3"/>
      <c r="V6515" s="3"/>
    </row>
    <row r="6516" spans="1:22" x14ac:dyDescent="0.3">
      <c r="A6516" s="81"/>
      <c r="O6516" s="12"/>
      <c r="P6516" s="12"/>
      <c r="Q6516" s="12"/>
      <c r="R6516" s="12"/>
      <c r="S6516" s="12"/>
      <c r="U6516" s="3"/>
      <c r="V6516" s="3"/>
    </row>
    <row r="6517" spans="1:22" x14ac:dyDescent="0.3">
      <c r="A6517" s="81"/>
      <c r="O6517" s="12"/>
      <c r="P6517" s="12"/>
      <c r="Q6517" s="12"/>
      <c r="R6517" s="12"/>
      <c r="S6517" s="12"/>
      <c r="U6517" s="3"/>
      <c r="V6517" s="3"/>
    </row>
    <row r="6518" spans="1:22" x14ac:dyDescent="0.3">
      <c r="A6518" s="81"/>
      <c r="O6518" s="12"/>
      <c r="P6518" s="12"/>
      <c r="Q6518" s="12"/>
      <c r="R6518" s="12"/>
      <c r="S6518" s="12"/>
      <c r="U6518" s="3"/>
      <c r="V6518" s="3"/>
    </row>
    <row r="6519" spans="1:22" x14ac:dyDescent="0.3">
      <c r="A6519" s="81"/>
      <c r="O6519" s="12"/>
      <c r="P6519" s="12"/>
      <c r="Q6519" s="12"/>
      <c r="R6519" s="12"/>
      <c r="S6519" s="12"/>
      <c r="U6519" s="3"/>
      <c r="V6519" s="3"/>
    </row>
    <row r="6520" spans="1:22" x14ac:dyDescent="0.3">
      <c r="A6520" s="81"/>
      <c r="O6520" s="12"/>
      <c r="P6520" s="12"/>
      <c r="Q6520" s="12"/>
      <c r="R6520" s="12"/>
      <c r="S6520" s="12"/>
      <c r="U6520" s="3"/>
      <c r="V6520" s="3"/>
    </row>
    <row r="6521" spans="1:22" x14ac:dyDescent="0.3">
      <c r="A6521" s="81"/>
      <c r="O6521" s="12"/>
      <c r="P6521" s="12"/>
      <c r="Q6521" s="12"/>
      <c r="R6521" s="12"/>
      <c r="S6521" s="12"/>
      <c r="U6521" s="3"/>
      <c r="V6521" s="3"/>
    </row>
    <row r="6522" spans="1:22" x14ac:dyDescent="0.3">
      <c r="A6522" s="81"/>
      <c r="O6522" s="12"/>
      <c r="P6522" s="12"/>
      <c r="Q6522" s="12"/>
      <c r="R6522" s="12"/>
      <c r="S6522" s="12"/>
      <c r="U6522" s="3"/>
      <c r="V6522" s="3"/>
    </row>
    <row r="6523" spans="1:22" x14ac:dyDescent="0.3">
      <c r="A6523" s="81"/>
      <c r="O6523" s="12"/>
      <c r="P6523" s="12"/>
      <c r="Q6523" s="12"/>
      <c r="R6523" s="12"/>
      <c r="S6523" s="12"/>
      <c r="U6523" s="3"/>
      <c r="V6523" s="3"/>
    </row>
    <row r="6524" spans="1:22" x14ac:dyDescent="0.3">
      <c r="A6524" s="81"/>
      <c r="O6524" s="12"/>
      <c r="P6524" s="12"/>
      <c r="Q6524" s="12"/>
      <c r="R6524" s="12"/>
      <c r="S6524" s="12"/>
      <c r="U6524" s="3"/>
      <c r="V6524" s="3"/>
    </row>
    <row r="6525" spans="1:22" x14ac:dyDescent="0.3">
      <c r="A6525" s="81"/>
      <c r="O6525" s="12"/>
      <c r="P6525" s="12"/>
      <c r="Q6525" s="12"/>
      <c r="R6525" s="12"/>
      <c r="S6525" s="12"/>
      <c r="U6525" s="3"/>
      <c r="V6525" s="3"/>
    </row>
    <row r="6526" spans="1:22" x14ac:dyDescent="0.3">
      <c r="A6526" s="81"/>
      <c r="O6526" s="12"/>
      <c r="P6526" s="12"/>
      <c r="Q6526" s="12"/>
      <c r="R6526" s="12"/>
      <c r="S6526" s="12"/>
      <c r="U6526" s="3"/>
      <c r="V6526" s="3"/>
    </row>
    <row r="6527" spans="1:22" x14ac:dyDescent="0.3">
      <c r="A6527" s="81"/>
      <c r="O6527" s="12"/>
      <c r="P6527" s="12"/>
      <c r="Q6527" s="12"/>
      <c r="R6527" s="12"/>
      <c r="S6527" s="12"/>
      <c r="U6527" s="3"/>
      <c r="V6527" s="3"/>
    </row>
    <row r="6528" spans="1:22" x14ac:dyDescent="0.3">
      <c r="A6528" s="81"/>
      <c r="O6528" s="12"/>
      <c r="P6528" s="12"/>
      <c r="Q6528" s="12"/>
      <c r="R6528" s="12"/>
      <c r="S6528" s="12"/>
      <c r="U6528" s="3"/>
      <c r="V6528" s="3"/>
    </row>
    <row r="6529" spans="1:22" x14ac:dyDescent="0.3">
      <c r="A6529" s="81"/>
      <c r="O6529" s="12"/>
      <c r="P6529" s="12"/>
      <c r="Q6529" s="12"/>
      <c r="R6529" s="12"/>
      <c r="S6529" s="12"/>
      <c r="U6529" s="3"/>
      <c r="V6529" s="3"/>
    </row>
    <row r="6530" spans="1:22" x14ac:dyDescent="0.3">
      <c r="A6530" s="81"/>
      <c r="O6530" s="12"/>
      <c r="P6530" s="12"/>
      <c r="Q6530" s="12"/>
      <c r="R6530" s="12"/>
      <c r="S6530" s="12"/>
      <c r="U6530" s="3"/>
      <c r="V6530" s="3"/>
    </row>
    <row r="6531" spans="1:22" x14ac:dyDescent="0.3">
      <c r="A6531" s="81"/>
      <c r="O6531" s="12"/>
      <c r="P6531" s="12"/>
      <c r="Q6531" s="12"/>
      <c r="R6531" s="12"/>
      <c r="S6531" s="12"/>
      <c r="U6531" s="3"/>
      <c r="V6531" s="3"/>
    </row>
    <row r="6532" spans="1:22" x14ac:dyDescent="0.3">
      <c r="A6532" s="81"/>
      <c r="O6532" s="12"/>
      <c r="P6532" s="12"/>
      <c r="Q6532" s="12"/>
      <c r="R6532" s="12"/>
      <c r="S6532" s="12"/>
      <c r="U6532" s="3"/>
      <c r="V6532" s="3"/>
    </row>
    <row r="6533" spans="1:22" x14ac:dyDescent="0.3">
      <c r="A6533" s="81"/>
      <c r="O6533" s="12"/>
      <c r="P6533" s="12"/>
      <c r="Q6533" s="12"/>
      <c r="R6533" s="12"/>
      <c r="S6533" s="12"/>
      <c r="U6533" s="3"/>
      <c r="V6533" s="3"/>
    </row>
    <row r="6534" spans="1:22" x14ac:dyDescent="0.3">
      <c r="A6534" s="81"/>
      <c r="O6534" s="12"/>
      <c r="P6534" s="12"/>
      <c r="Q6534" s="12"/>
      <c r="R6534" s="12"/>
      <c r="S6534" s="12"/>
      <c r="U6534" s="3"/>
      <c r="V6534" s="3"/>
    </row>
    <row r="6535" spans="1:22" x14ac:dyDescent="0.3">
      <c r="A6535" s="81"/>
      <c r="O6535" s="12"/>
      <c r="P6535" s="12"/>
      <c r="Q6535" s="12"/>
      <c r="R6535" s="12"/>
      <c r="S6535" s="12"/>
      <c r="U6535" s="3"/>
      <c r="V6535" s="3"/>
    </row>
    <row r="6536" spans="1:22" x14ac:dyDescent="0.3">
      <c r="A6536" s="81"/>
      <c r="O6536" s="12"/>
      <c r="P6536" s="12"/>
      <c r="Q6536" s="12"/>
      <c r="R6536" s="12"/>
      <c r="S6536" s="12"/>
      <c r="U6536" s="3"/>
      <c r="V6536" s="3"/>
    </row>
    <row r="6537" spans="1:22" x14ac:dyDescent="0.3">
      <c r="A6537" s="81"/>
      <c r="O6537" s="12"/>
      <c r="P6537" s="12"/>
      <c r="Q6537" s="12"/>
      <c r="R6537" s="12"/>
      <c r="S6537" s="12"/>
      <c r="U6537" s="3"/>
      <c r="V6537" s="3"/>
    </row>
    <row r="6538" spans="1:22" x14ac:dyDescent="0.3">
      <c r="A6538" s="81"/>
      <c r="O6538" s="12"/>
      <c r="P6538" s="12"/>
      <c r="Q6538" s="12"/>
      <c r="R6538" s="12"/>
      <c r="S6538" s="12"/>
      <c r="U6538" s="3"/>
      <c r="V6538" s="3"/>
    </row>
    <row r="6539" spans="1:22" x14ac:dyDescent="0.3">
      <c r="A6539" s="81"/>
      <c r="O6539" s="12"/>
      <c r="P6539" s="12"/>
      <c r="Q6539" s="12"/>
      <c r="R6539" s="12"/>
      <c r="S6539" s="12"/>
      <c r="U6539" s="3"/>
      <c r="V6539" s="3"/>
    </row>
    <row r="6540" spans="1:22" x14ac:dyDescent="0.3">
      <c r="A6540" s="81"/>
      <c r="O6540" s="12"/>
      <c r="P6540" s="12"/>
      <c r="Q6540" s="12"/>
      <c r="R6540" s="12"/>
      <c r="S6540" s="12"/>
      <c r="U6540" s="3"/>
      <c r="V6540" s="3"/>
    </row>
    <row r="6541" spans="1:22" x14ac:dyDescent="0.3">
      <c r="A6541" s="81"/>
      <c r="O6541" s="12"/>
      <c r="P6541" s="12"/>
      <c r="Q6541" s="12"/>
      <c r="R6541" s="12"/>
      <c r="S6541" s="12"/>
      <c r="U6541" s="3"/>
      <c r="V6541" s="3"/>
    </row>
    <row r="6542" spans="1:22" x14ac:dyDescent="0.3">
      <c r="A6542" s="81"/>
      <c r="O6542" s="12"/>
      <c r="P6542" s="12"/>
      <c r="Q6542" s="12"/>
      <c r="R6542" s="12"/>
      <c r="S6542" s="12"/>
      <c r="U6542" s="3"/>
      <c r="V6542" s="3"/>
    </row>
    <row r="6543" spans="1:22" x14ac:dyDescent="0.3">
      <c r="A6543" s="81"/>
      <c r="O6543" s="12"/>
      <c r="P6543" s="12"/>
      <c r="Q6543" s="12"/>
      <c r="R6543" s="12"/>
      <c r="S6543" s="12"/>
      <c r="U6543" s="3"/>
      <c r="V6543" s="3"/>
    </row>
    <row r="6544" spans="1:22" x14ac:dyDescent="0.3">
      <c r="A6544" s="81"/>
      <c r="O6544" s="12"/>
      <c r="P6544" s="12"/>
      <c r="Q6544" s="12"/>
      <c r="R6544" s="12"/>
      <c r="S6544" s="12"/>
      <c r="U6544" s="3"/>
      <c r="V6544" s="3"/>
    </row>
    <row r="6545" spans="1:22" x14ac:dyDescent="0.3">
      <c r="A6545" s="81"/>
      <c r="O6545" s="12"/>
      <c r="P6545" s="12"/>
      <c r="Q6545" s="12"/>
      <c r="R6545" s="12"/>
      <c r="S6545" s="12"/>
      <c r="U6545" s="3"/>
      <c r="V6545" s="3"/>
    </row>
    <row r="6546" spans="1:22" x14ac:dyDescent="0.3">
      <c r="A6546" s="81"/>
      <c r="O6546" s="12"/>
      <c r="P6546" s="12"/>
      <c r="Q6546" s="12"/>
      <c r="R6546" s="12"/>
      <c r="S6546" s="12"/>
      <c r="U6546" s="3"/>
      <c r="V6546" s="3"/>
    </row>
    <row r="6547" spans="1:22" x14ac:dyDescent="0.3">
      <c r="A6547" s="81"/>
      <c r="O6547" s="12"/>
      <c r="P6547" s="12"/>
      <c r="Q6547" s="12"/>
      <c r="R6547" s="12"/>
      <c r="S6547" s="12"/>
      <c r="U6547" s="3"/>
      <c r="V6547" s="3"/>
    </row>
    <row r="6548" spans="1:22" x14ac:dyDescent="0.3">
      <c r="A6548" s="81"/>
      <c r="O6548" s="12"/>
      <c r="P6548" s="12"/>
      <c r="Q6548" s="12"/>
      <c r="R6548" s="12"/>
      <c r="S6548" s="12"/>
      <c r="U6548" s="3"/>
      <c r="V6548" s="3"/>
    </row>
    <row r="6549" spans="1:22" x14ac:dyDescent="0.3">
      <c r="A6549" s="81"/>
      <c r="O6549" s="12"/>
      <c r="P6549" s="12"/>
      <c r="Q6549" s="12"/>
      <c r="R6549" s="12"/>
      <c r="S6549" s="12"/>
      <c r="U6549" s="3"/>
      <c r="V6549" s="3"/>
    </row>
    <row r="6550" spans="1:22" x14ac:dyDescent="0.3">
      <c r="A6550" s="81"/>
      <c r="O6550" s="12"/>
      <c r="P6550" s="12"/>
      <c r="Q6550" s="12"/>
      <c r="R6550" s="12"/>
      <c r="S6550" s="12"/>
      <c r="U6550" s="3"/>
      <c r="V6550" s="3"/>
    </row>
    <row r="6551" spans="1:22" x14ac:dyDescent="0.3">
      <c r="A6551" s="81"/>
      <c r="O6551" s="12"/>
      <c r="P6551" s="12"/>
      <c r="Q6551" s="12"/>
      <c r="R6551" s="12"/>
      <c r="S6551" s="12"/>
      <c r="U6551" s="3"/>
      <c r="V6551" s="3"/>
    </row>
    <row r="6552" spans="1:22" x14ac:dyDescent="0.3">
      <c r="A6552" s="81"/>
      <c r="O6552" s="12"/>
      <c r="P6552" s="12"/>
      <c r="Q6552" s="12"/>
      <c r="R6552" s="12"/>
      <c r="S6552" s="12"/>
      <c r="U6552" s="3"/>
      <c r="V6552" s="3"/>
    </row>
    <row r="6553" spans="1:22" x14ac:dyDescent="0.3">
      <c r="A6553" s="81"/>
      <c r="O6553" s="12"/>
      <c r="P6553" s="12"/>
      <c r="Q6553" s="12"/>
      <c r="R6553" s="12"/>
      <c r="S6553" s="12"/>
      <c r="U6553" s="3"/>
      <c r="V6553" s="3"/>
    </row>
    <row r="6554" spans="1:22" x14ac:dyDescent="0.3">
      <c r="A6554" s="81"/>
      <c r="O6554" s="12"/>
      <c r="P6554" s="12"/>
      <c r="Q6554" s="12"/>
      <c r="R6554" s="12"/>
      <c r="S6554" s="12"/>
      <c r="U6554" s="3"/>
      <c r="V6554" s="3"/>
    </row>
    <row r="6555" spans="1:22" x14ac:dyDescent="0.3">
      <c r="A6555" s="81"/>
      <c r="O6555" s="12"/>
      <c r="P6555" s="12"/>
      <c r="Q6555" s="12"/>
      <c r="R6555" s="12"/>
      <c r="S6555" s="12"/>
      <c r="U6555" s="3"/>
      <c r="V6555" s="3"/>
    </row>
    <row r="6556" spans="1:22" x14ac:dyDescent="0.3">
      <c r="A6556" s="81"/>
      <c r="O6556" s="12"/>
      <c r="P6556" s="12"/>
      <c r="Q6556" s="12"/>
      <c r="R6556" s="12"/>
      <c r="S6556" s="12"/>
      <c r="U6556" s="3"/>
      <c r="V6556" s="3"/>
    </row>
    <row r="6557" spans="1:22" x14ac:dyDescent="0.3">
      <c r="A6557" s="81"/>
      <c r="O6557" s="12"/>
      <c r="P6557" s="12"/>
      <c r="Q6557" s="12"/>
      <c r="R6557" s="12"/>
      <c r="S6557" s="12"/>
      <c r="U6557" s="3"/>
      <c r="V6557" s="3"/>
    </row>
    <row r="6558" spans="1:22" x14ac:dyDescent="0.3">
      <c r="A6558" s="81"/>
      <c r="O6558" s="12"/>
      <c r="P6558" s="12"/>
      <c r="Q6558" s="12"/>
      <c r="R6558" s="12"/>
      <c r="S6558" s="12"/>
      <c r="U6558" s="3"/>
      <c r="V6558" s="3"/>
    </row>
    <row r="6559" spans="1:22" x14ac:dyDescent="0.3">
      <c r="A6559" s="81"/>
      <c r="O6559" s="12"/>
      <c r="P6559" s="12"/>
      <c r="Q6559" s="12"/>
      <c r="R6559" s="12"/>
      <c r="S6559" s="12"/>
      <c r="U6559" s="3"/>
      <c r="V6559" s="3"/>
    </row>
    <row r="6560" spans="1:22" x14ac:dyDescent="0.3">
      <c r="A6560" s="81"/>
      <c r="O6560" s="12"/>
      <c r="P6560" s="12"/>
      <c r="Q6560" s="12"/>
      <c r="R6560" s="12"/>
      <c r="S6560" s="12"/>
      <c r="U6560" s="3"/>
      <c r="V6560" s="3"/>
    </row>
    <row r="6561" spans="1:22" x14ac:dyDescent="0.3">
      <c r="A6561" s="81"/>
      <c r="O6561" s="12"/>
      <c r="P6561" s="12"/>
      <c r="Q6561" s="12"/>
      <c r="R6561" s="12"/>
      <c r="S6561" s="12"/>
      <c r="U6561" s="3"/>
      <c r="V6561" s="3"/>
    </row>
    <row r="6562" spans="1:22" x14ac:dyDescent="0.3">
      <c r="A6562" s="81"/>
      <c r="O6562" s="12"/>
      <c r="P6562" s="12"/>
      <c r="Q6562" s="12"/>
      <c r="R6562" s="12"/>
      <c r="S6562" s="12"/>
      <c r="U6562" s="3"/>
      <c r="V6562" s="3"/>
    </row>
    <row r="6563" spans="1:22" x14ac:dyDescent="0.3">
      <c r="A6563" s="81"/>
      <c r="O6563" s="12"/>
      <c r="P6563" s="12"/>
      <c r="Q6563" s="12"/>
      <c r="R6563" s="12"/>
      <c r="S6563" s="12"/>
      <c r="U6563" s="3"/>
      <c r="V6563" s="3"/>
    </row>
    <row r="6564" spans="1:22" x14ac:dyDescent="0.3">
      <c r="A6564" s="81"/>
      <c r="O6564" s="12"/>
      <c r="P6564" s="12"/>
      <c r="Q6564" s="12"/>
      <c r="R6564" s="12"/>
      <c r="S6564" s="12"/>
      <c r="U6564" s="3"/>
      <c r="V6564" s="3"/>
    </row>
    <row r="6565" spans="1:22" x14ac:dyDescent="0.3">
      <c r="A6565" s="81"/>
      <c r="O6565" s="12"/>
      <c r="P6565" s="12"/>
      <c r="Q6565" s="12"/>
      <c r="R6565" s="12"/>
      <c r="S6565" s="12"/>
      <c r="U6565" s="3"/>
      <c r="V6565" s="3"/>
    </row>
    <row r="6566" spans="1:22" x14ac:dyDescent="0.3">
      <c r="A6566" s="81"/>
      <c r="O6566" s="12"/>
      <c r="P6566" s="12"/>
      <c r="Q6566" s="12"/>
      <c r="R6566" s="12"/>
      <c r="S6566" s="12"/>
      <c r="U6566" s="3"/>
      <c r="V6566" s="3"/>
    </row>
    <row r="6567" spans="1:22" x14ac:dyDescent="0.3">
      <c r="A6567" s="81"/>
      <c r="O6567" s="12"/>
      <c r="P6567" s="12"/>
      <c r="Q6567" s="12"/>
      <c r="R6567" s="12"/>
      <c r="S6567" s="12"/>
      <c r="U6567" s="3"/>
      <c r="V6567" s="3"/>
    </row>
    <row r="6568" spans="1:22" x14ac:dyDescent="0.3">
      <c r="A6568" s="81"/>
      <c r="O6568" s="12"/>
      <c r="P6568" s="12"/>
      <c r="Q6568" s="12"/>
      <c r="R6568" s="12"/>
      <c r="S6568" s="12"/>
      <c r="U6568" s="3"/>
      <c r="V6568" s="3"/>
    </row>
    <row r="6569" spans="1:22" x14ac:dyDescent="0.3">
      <c r="A6569" s="81"/>
      <c r="O6569" s="12"/>
      <c r="P6569" s="12"/>
      <c r="Q6569" s="12"/>
      <c r="R6569" s="12"/>
      <c r="S6569" s="12"/>
      <c r="U6569" s="3"/>
      <c r="V6569" s="3"/>
    </row>
    <row r="6570" spans="1:22" x14ac:dyDescent="0.3">
      <c r="A6570" s="81"/>
      <c r="O6570" s="12"/>
      <c r="P6570" s="12"/>
      <c r="Q6570" s="12"/>
      <c r="R6570" s="12"/>
      <c r="S6570" s="12"/>
      <c r="U6570" s="3"/>
      <c r="V6570" s="3"/>
    </row>
    <row r="6571" spans="1:22" x14ac:dyDescent="0.3">
      <c r="A6571" s="81"/>
      <c r="O6571" s="12"/>
      <c r="P6571" s="12"/>
      <c r="Q6571" s="12"/>
      <c r="R6571" s="12"/>
      <c r="S6571" s="12"/>
      <c r="U6571" s="3"/>
      <c r="V6571" s="3"/>
    </row>
    <row r="6572" spans="1:22" x14ac:dyDescent="0.3">
      <c r="A6572" s="81"/>
      <c r="O6572" s="12"/>
      <c r="P6572" s="12"/>
      <c r="Q6572" s="12"/>
      <c r="R6572" s="12"/>
      <c r="S6572" s="12"/>
      <c r="U6572" s="3"/>
      <c r="V6572" s="3"/>
    </row>
    <row r="6573" spans="1:22" x14ac:dyDescent="0.3">
      <c r="A6573" s="81"/>
      <c r="O6573" s="12"/>
      <c r="P6573" s="12"/>
      <c r="Q6573" s="12"/>
      <c r="R6573" s="12"/>
      <c r="S6573" s="12"/>
      <c r="U6573" s="3"/>
      <c r="V6573" s="3"/>
    </row>
    <row r="6574" spans="1:22" x14ac:dyDescent="0.3">
      <c r="A6574" s="81"/>
      <c r="O6574" s="12"/>
      <c r="P6574" s="12"/>
      <c r="Q6574" s="12"/>
      <c r="R6574" s="12"/>
      <c r="S6574" s="12"/>
      <c r="U6574" s="3"/>
      <c r="V6574" s="3"/>
    </row>
    <row r="6575" spans="1:22" x14ac:dyDescent="0.3">
      <c r="A6575" s="81"/>
      <c r="O6575" s="12"/>
      <c r="P6575" s="12"/>
      <c r="Q6575" s="12"/>
      <c r="R6575" s="12"/>
      <c r="S6575" s="12"/>
      <c r="U6575" s="3"/>
      <c r="V6575" s="3"/>
    </row>
    <row r="6576" spans="1:22" x14ac:dyDescent="0.3">
      <c r="A6576" s="81"/>
      <c r="O6576" s="12"/>
      <c r="P6576" s="12"/>
      <c r="Q6576" s="12"/>
      <c r="R6576" s="12"/>
      <c r="S6576" s="12"/>
      <c r="U6576" s="3"/>
      <c r="V6576" s="3"/>
    </row>
    <row r="6577" spans="1:22" x14ac:dyDescent="0.3">
      <c r="A6577" s="81"/>
      <c r="O6577" s="12"/>
      <c r="P6577" s="12"/>
      <c r="Q6577" s="12"/>
      <c r="R6577" s="12"/>
      <c r="S6577" s="12"/>
      <c r="U6577" s="3"/>
      <c r="V6577" s="3"/>
    </row>
    <row r="6578" spans="1:22" x14ac:dyDescent="0.3">
      <c r="A6578" s="81"/>
      <c r="O6578" s="12"/>
      <c r="P6578" s="12"/>
      <c r="Q6578" s="12"/>
      <c r="R6578" s="12"/>
      <c r="S6578" s="12"/>
      <c r="U6578" s="3"/>
      <c r="V6578" s="3"/>
    </row>
    <row r="6579" spans="1:22" x14ac:dyDescent="0.3">
      <c r="A6579" s="81"/>
      <c r="O6579" s="12"/>
      <c r="P6579" s="12"/>
      <c r="Q6579" s="12"/>
      <c r="R6579" s="12"/>
      <c r="S6579" s="12"/>
      <c r="U6579" s="3"/>
      <c r="V6579" s="3"/>
    </row>
    <row r="6580" spans="1:22" x14ac:dyDescent="0.3">
      <c r="A6580" s="81"/>
      <c r="O6580" s="12"/>
      <c r="P6580" s="12"/>
      <c r="Q6580" s="12"/>
      <c r="R6580" s="12"/>
      <c r="S6580" s="12"/>
      <c r="U6580" s="3"/>
      <c r="V6580" s="3"/>
    </row>
    <row r="6581" spans="1:22" x14ac:dyDescent="0.3">
      <c r="A6581" s="81"/>
      <c r="O6581" s="12"/>
      <c r="P6581" s="12"/>
      <c r="Q6581" s="12"/>
      <c r="R6581" s="12"/>
      <c r="S6581" s="12"/>
      <c r="U6581" s="3"/>
      <c r="V6581" s="3"/>
    </row>
    <row r="6582" spans="1:22" x14ac:dyDescent="0.3">
      <c r="A6582" s="81"/>
      <c r="O6582" s="12"/>
      <c r="P6582" s="12"/>
      <c r="Q6582" s="12"/>
      <c r="R6582" s="12"/>
      <c r="S6582" s="12"/>
      <c r="U6582" s="3"/>
      <c r="V6582" s="3"/>
    </row>
    <row r="6583" spans="1:22" x14ac:dyDescent="0.3">
      <c r="A6583" s="81"/>
      <c r="O6583" s="12"/>
      <c r="P6583" s="12"/>
      <c r="Q6583" s="12"/>
      <c r="R6583" s="12"/>
      <c r="S6583" s="12"/>
      <c r="U6583" s="3"/>
      <c r="V6583" s="3"/>
    </row>
    <row r="6584" spans="1:22" x14ac:dyDescent="0.3">
      <c r="A6584" s="81"/>
      <c r="O6584" s="12"/>
      <c r="P6584" s="12"/>
      <c r="Q6584" s="12"/>
      <c r="R6584" s="12"/>
      <c r="S6584" s="12"/>
      <c r="U6584" s="3"/>
      <c r="V6584" s="3"/>
    </row>
    <row r="6585" spans="1:22" x14ac:dyDescent="0.3">
      <c r="A6585" s="81"/>
      <c r="O6585" s="12"/>
      <c r="P6585" s="12"/>
      <c r="Q6585" s="12"/>
      <c r="R6585" s="12"/>
      <c r="S6585" s="12"/>
      <c r="U6585" s="3"/>
      <c r="V6585" s="3"/>
    </row>
    <row r="6586" spans="1:22" x14ac:dyDescent="0.3">
      <c r="A6586" s="81"/>
      <c r="O6586" s="12"/>
      <c r="P6586" s="12"/>
      <c r="Q6586" s="12"/>
      <c r="R6586" s="12"/>
      <c r="S6586" s="12"/>
      <c r="U6586" s="3"/>
      <c r="V6586" s="3"/>
    </row>
    <row r="6587" spans="1:22" x14ac:dyDescent="0.3">
      <c r="A6587" s="81"/>
      <c r="O6587" s="12"/>
      <c r="P6587" s="12"/>
      <c r="Q6587" s="12"/>
      <c r="R6587" s="12"/>
      <c r="S6587" s="12"/>
      <c r="U6587" s="3"/>
      <c r="V6587" s="3"/>
    </row>
    <row r="6588" spans="1:22" x14ac:dyDescent="0.3">
      <c r="A6588" s="81"/>
      <c r="O6588" s="12"/>
      <c r="P6588" s="12"/>
      <c r="Q6588" s="12"/>
      <c r="R6588" s="12"/>
      <c r="S6588" s="12"/>
      <c r="U6588" s="3"/>
      <c r="V6588" s="3"/>
    </row>
    <row r="6589" spans="1:22" x14ac:dyDescent="0.3">
      <c r="A6589" s="81"/>
      <c r="O6589" s="12"/>
      <c r="P6589" s="12"/>
      <c r="Q6589" s="12"/>
      <c r="R6589" s="12"/>
      <c r="S6589" s="12"/>
      <c r="U6589" s="3"/>
      <c r="V6589" s="3"/>
    </row>
    <row r="6590" spans="1:22" x14ac:dyDescent="0.3">
      <c r="A6590" s="81"/>
      <c r="O6590" s="12"/>
      <c r="P6590" s="12"/>
      <c r="Q6590" s="12"/>
      <c r="R6590" s="12"/>
      <c r="S6590" s="12"/>
      <c r="U6590" s="3"/>
      <c r="V6590" s="3"/>
    </row>
    <row r="6591" spans="1:22" x14ac:dyDescent="0.3">
      <c r="A6591" s="81"/>
      <c r="O6591" s="12"/>
      <c r="P6591" s="12"/>
      <c r="Q6591" s="12"/>
      <c r="R6591" s="12"/>
      <c r="S6591" s="12"/>
      <c r="U6591" s="3"/>
      <c r="V6591" s="3"/>
    </row>
    <row r="6592" spans="1:22" x14ac:dyDescent="0.3">
      <c r="A6592" s="81"/>
      <c r="O6592" s="12"/>
      <c r="P6592" s="12"/>
      <c r="Q6592" s="12"/>
      <c r="R6592" s="12"/>
      <c r="S6592" s="12"/>
      <c r="U6592" s="3"/>
      <c r="V6592" s="3"/>
    </row>
    <row r="6593" spans="1:22" x14ac:dyDescent="0.3">
      <c r="A6593" s="81"/>
      <c r="O6593" s="12"/>
      <c r="P6593" s="12"/>
      <c r="Q6593" s="12"/>
      <c r="R6593" s="12"/>
      <c r="S6593" s="12"/>
      <c r="U6593" s="3"/>
      <c r="V6593" s="3"/>
    </row>
    <row r="6594" spans="1:22" x14ac:dyDescent="0.3">
      <c r="A6594" s="81"/>
      <c r="O6594" s="12"/>
      <c r="P6594" s="12"/>
      <c r="Q6594" s="12"/>
      <c r="R6594" s="12"/>
      <c r="S6594" s="12"/>
      <c r="U6594" s="3"/>
      <c r="V6594" s="3"/>
    </row>
    <row r="6595" spans="1:22" x14ac:dyDescent="0.3">
      <c r="A6595" s="81"/>
      <c r="O6595" s="12"/>
      <c r="P6595" s="12"/>
      <c r="Q6595" s="12"/>
      <c r="R6595" s="12"/>
      <c r="S6595" s="12"/>
      <c r="U6595" s="3"/>
      <c r="V6595" s="3"/>
    </row>
    <row r="6596" spans="1:22" x14ac:dyDescent="0.3">
      <c r="A6596" s="81"/>
      <c r="O6596" s="12"/>
      <c r="P6596" s="12"/>
      <c r="Q6596" s="12"/>
      <c r="R6596" s="12"/>
      <c r="S6596" s="12"/>
      <c r="U6596" s="3"/>
      <c r="V6596" s="3"/>
    </row>
    <row r="6597" spans="1:22" x14ac:dyDescent="0.3">
      <c r="A6597" s="81"/>
      <c r="O6597" s="12"/>
      <c r="P6597" s="12"/>
      <c r="Q6597" s="12"/>
      <c r="R6597" s="12"/>
      <c r="S6597" s="12"/>
      <c r="U6597" s="3"/>
      <c r="V6597" s="3"/>
    </row>
    <row r="6598" spans="1:22" x14ac:dyDescent="0.3">
      <c r="A6598" s="81"/>
      <c r="O6598" s="12"/>
      <c r="P6598" s="12"/>
      <c r="Q6598" s="12"/>
      <c r="R6598" s="12"/>
      <c r="S6598" s="12"/>
      <c r="U6598" s="3"/>
      <c r="V6598" s="3"/>
    </row>
    <row r="6599" spans="1:22" x14ac:dyDescent="0.3">
      <c r="A6599" s="81"/>
      <c r="O6599" s="12"/>
      <c r="P6599" s="12"/>
      <c r="Q6599" s="12"/>
      <c r="R6599" s="12"/>
      <c r="S6599" s="12"/>
      <c r="U6599" s="3"/>
      <c r="V6599" s="3"/>
    </row>
    <row r="6600" spans="1:22" x14ac:dyDescent="0.3">
      <c r="A6600" s="81"/>
      <c r="O6600" s="12"/>
      <c r="P6600" s="12"/>
      <c r="Q6600" s="12"/>
      <c r="R6600" s="12"/>
      <c r="S6600" s="12"/>
      <c r="U6600" s="3"/>
      <c r="V6600" s="3"/>
    </row>
    <row r="6601" spans="1:22" x14ac:dyDescent="0.3">
      <c r="A6601" s="81"/>
      <c r="O6601" s="12"/>
      <c r="P6601" s="12"/>
      <c r="Q6601" s="12"/>
      <c r="R6601" s="12"/>
      <c r="S6601" s="12"/>
      <c r="U6601" s="3"/>
      <c r="V6601" s="3"/>
    </row>
    <row r="6602" spans="1:22" x14ac:dyDescent="0.3">
      <c r="A6602" s="81"/>
      <c r="O6602" s="12"/>
      <c r="P6602" s="12"/>
      <c r="Q6602" s="12"/>
      <c r="R6602" s="12"/>
      <c r="S6602" s="12"/>
      <c r="U6602" s="3"/>
      <c r="V6602" s="3"/>
    </row>
    <row r="6603" spans="1:22" x14ac:dyDescent="0.3">
      <c r="A6603" s="81"/>
      <c r="O6603" s="12"/>
      <c r="P6603" s="12"/>
      <c r="Q6603" s="12"/>
      <c r="R6603" s="12"/>
      <c r="S6603" s="12"/>
      <c r="U6603" s="3"/>
      <c r="V6603" s="3"/>
    </row>
    <row r="6604" spans="1:22" x14ac:dyDescent="0.3">
      <c r="A6604" s="81"/>
      <c r="O6604" s="12"/>
      <c r="P6604" s="12"/>
      <c r="Q6604" s="12"/>
      <c r="R6604" s="12"/>
      <c r="S6604" s="12"/>
      <c r="U6604" s="3"/>
      <c r="V6604" s="3"/>
    </row>
    <row r="6605" spans="1:22" x14ac:dyDescent="0.3">
      <c r="A6605" s="81"/>
      <c r="O6605" s="12"/>
      <c r="P6605" s="12"/>
      <c r="Q6605" s="12"/>
      <c r="R6605" s="12"/>
      <c r="S6605" s="12"/>
      <c r="U6605" s="3"/>
      <c r="V6605" s="3"/>
    </row>
    <row r="6606" spans="1:22" x14ac:dyDescent="0.3">
      <c r="A6606" s="81"/>
      <c r="O6606" s="12"/>
      <c r="P6606" s="12"/>
      <c r="Q6606" s="12"/>
      <c r="R6606" s="12"/>
      <c r="S6606" s="12"/>
      <c r="U6606" s="3"/>
      <c r="V6606" s="3"/>
    </row>
    <row r="6607" spans="1:22" x14ac:dyDescent="0.3">
      <c r="A6607" s="81"/>
      <c r="O6607" s="12"/>
      <c r="P6607" s="12"/>
      <c r="Q6607" s="12"/>
      <c r="R6607" s="12"/>
      <c r="S6607" s="12"/>
      <c r="U6607" s="3"/>
      <c r="V6607" s="3"/>
    </row>
    <row r="6608" spans="1:22" x14ac:dyDescent="0.3">
      <c r="A6608" s="81"/>
      <c r="O6608" s="12"/>
      <c r="P6608" s="12"/>
      <c r="Q6608" s="12"/>
      <c r="R6608" s="12"/>
      <c r="S6608" s="12"/>
      <c r="U6608" s="3"/>
      <c r="V6608" s="3"/>
    </row>
    <row r="6609" spans="1:22" x14ac:dyDescent="0.3">
      <c r="A6609" s="81"/>
      <c r="O6609" s="12"/>
      <c r="P6609" s="12"/>
      <c r="Q6609" s="12"/>
      <c r="R6609" s="12"/>
      <c r="S6609" s="12"/>
      <c r="U6609" s="3"/>
      <c r="V6609" s="3"/>
    </row>
    <row r="6610" spans="1:22" x14ac:dyDescent="0.3">
      <c r="A6610" s="81"/>
      <c r="O6610" s="12"/>
      <c r="P6610" s="12"/>
      <c r="Q6610" s="12"/>
      <c r="R6610" s="12"/>
      <c r="S6610" s="12"/>
      <c r="U6610" s="3"/>
      <c r="V6610" s="3"/>
    </row>
    <row r="6611" spans="1:22" x14ac:dyDescent="0.3">
      <c r="A6611" s="81"/>
      <c r="O6611" s="12"/>
      <c r="P6611" s="12"/>
      <c r="Q6611" s="12"/>
      <c r="R6611" s="12"/>
      <c r="S6611" s="12"/>
      <c r="U6611" s="3"/>
      <c r="V6611" s="3"/>
    </row>
    <row r="6612" spans="1:22" x14ac:dyDescent="0.3">
      <c r="A6612" s="81"/>
      <c r="O6612" s="12"/>
      <c r="P6612" s="12"/>
      <c r="Q6612" s="12"/>
      <c r="R6612" s="12"/>
      <c r="S6612" s="12"/>
      <c r="U6612" s="3"/>
      <c r="V6612" s="3"/>
    </row>
    <row r="6613" spans="1:22" x14ac:dyDescent="0.3">
      <c r="A6613" s="81"/>
      <c r="O6613" s="12"/>
      <c r="P6613" s="12"/>
      <c r="Q6613" s="12"/>
      <c r="R6613" s="12"/>
      <c r="S6613" s="12"/>
      <c r="U6613" s="3"/>
      <c r="V6613" s="3"/>
    </row>
    <row r="6614" spans="1:22" x14ac:dyDescent="0.3">
      <c r="A6614" s="81"/>
      <c r="O6614" s="12"/>
      <c r="P6614" s="12"/>
      <c r="Q6614" s="12"/>
      <c r="R6614" s="12"/>
      <c r="S6614" s="12"/>
      <c r="U6614" s="3"/>
      <c r="V6614" s="3"/>
    </row>
    <row r="6615" spans="1:22" x14ac:dyDescent="0.3">
      <c r="A6615" s="81"/>
      <c r="O6615" s="12"/>
      <c r="P6615" s="12"/>
      <c r="Q6615" s="12"/>
      <c r="R6615" s="12"/>
      <c r="S6615" s="12"/>
      <c r="U6615" s="3"/>
      <c r="V6615" s="3"/>
    </row>
    <row r="6616" spans="1:22" x14ac:dyDescent="0.3">
      <c r="A6616" s="81"/>
      <c r="O6616" s="12"/>
      <c r="P6616" s="12"/>
      <c r="Q6616" s="12"/>
      <c r="R6616" s="12"/>
      <c r="S6616" s="12"/>
      <c r="U6616" s="3"/>
      <c r="V6616" s="3"/>
    </row>
    <row r="6617" spans="1:22" x14ac:dyDescent="0.3">
      <c r="A6617" s="81"/>
      <c r="O6617" s="12"/>
      <c r="P6617" s="12"/>
      <c r="Q6617" s="12"/>
      <c r="R6617" s="12"/>
      <c r="S6617" s="12"/>
      <c r="U6617" s="3"/>
      <c r="V6617" s="3"/>
    </row>
    <row r="6618" spans="1:22" x14ac:dyDescent="0.3">
      <c r="A6618" s="81"/>
      <c r="O6618" s="12"/>
      <c r="P6618" s="12"/>
      <c r="Q6618" s="12"/>
      <c r="R6618" s="12"/>
      <c r="S6618" s="12"/>
      <c r="U6618" s="3"/>
      <c r="V6618" s="3"/>
    </row>
    <row r="6619" spans="1:22" x14ac:dyDescent="0.3">
      <c r="A6619" s="81"/>
      <c r="O6619" s="12"/>
      <c r="P6619" s="12"/>
      <c r="Q6619" s="12"/>
      <c r="R6619" s="12"/>
      <c r="S6619" s="12"/>
      <c r="U6619" s="3"/>
      <c r="V6619" s="3"/>
    </row>
    <row r="6620" spans="1:22" x14ac:dyDescent="0.3">
      <c r="A6620" s="81"/>
      <c r="O6620" s="12"/>
      <c r="P6620" s="12"/>
      <c r="Q6620" s="12"/>
      <c r="R6620" s="12"/>
      <c r="S6620" s="12"/>
      <c r="U6620" s="3"/>
      <c r="V6620" s="3"/>
    </row>
    <row r="6621" spans="1:22" x14ac:dyDescent="0.3">
      <c r="A6621" s="81"/>
      <c r="O6621" s="12"/>
      <c r="P6621" s="12"/>
      <c r="Q6621" s="12"/>
      <c r="R6621" s="12"/>
      <c r="S6621" s="12"/>
      <c r="U6621" s="3"/>
      <c r="V6621" s="3"/>
    </row>
    <row r="6622" spans="1:22" x14ac:dyDescent="0.3">
      <c r="A6622" s="81"/>
      <c r="O6622" s="12"/>
      <c r="P6622" s="12"/>
      <c r="Q6622" s="12"/>
      <c r="R6622" s="12"/>
      <c r="S6622" s="12"/>
      <c r="U6622" s="3"/>
      <c r="V6622" s="3"/>
    </row>
    <row r="6623" spans="1:22" x14ac:dyDescent="0.3">
      <c r="A6623" s="81"/>
      <c r="O6623" s="12"/>
      <c r="P6623" s="12"/>
      <c r="Q6623" s="12"/>
      <c r="R6623" s="12"/>
      <c r="S6623" s="12"/>
      <c r="U6623" s="3"/>
      <c r="V6623" s="3"/>
    </row>
    <row r="6624" spans="1:22" x14ac:dyDescent="0.3">
      <c r="A6624" s="81"/>
      <c r="O6624" s="12"/>
      <c r="P6624" s="12"/>
      <c r="Q6624" s="12"/>
      <c r="R6624" s="12"/>
      <c r="S6624" s="12"/>
      <c r="U6624" s="3"/>
      <c r="V6624" s="3"/>
    </row>
    <row r="6625" spans="1:22" x14ac:dyDescent="0.3">
      <c r="A6625" s="81"/>
      <c r="O6625" s="12"/>
      <c r="P6625" s="12"/>
      <c r="Q6625" s="12"/>
      <c r="R6625" s="12"/>
      <c r="S6625" s="12"/>
      <c r="U6625" s="3"/>
      <c r="V6625" s="3"/>
    </row>
    <row r="6626" spans="1:22" x14ac:dyDescent="0.3">
      <c r="A6626" s="81"/>
      <c r="O6626" s="12"/>
      <c r="P6626" s="12"/>
      <c r="Q6626" s="12"/>
      <c r="R6626" s="12"/>
      <c r="S6626" s="12"/>
      <c r="U6626" s="3"/>
      <c r="V6626" s="3"/>
    </row>
    <row r="6627" spans="1:22" x14ac:dyDescent="0.3">
      <c r="A6627" s="81"/>
      <c r="O6627" s="12"/>
      <c r="P6627" s="12"/>
      <c r="Q6627" s="12"/>
      <c r="R6627" s="12"/>
      <c r="S6627" s="12"/>
      <c r="U6627" s="3"/>
      <c r="V6627" s="3"/>
    </row>
    <row r="6628" spans="1:22" x14ac:dyDescent="0.3">
      <c r="A6628" s="81"/>
      <c r="O6628" s="12"/>
      <c r="P6628" s="12"/>
      <c r="Q6628" s="12"/>
      <c r="R6628" s="12"/>
      <c r="S6628" s="12"/>
      <c r="U6628" s="3"/>
      <c r="V6628" s="3"/>
    </row>
    <row r="6629" spans="1:22" x14ac:dyDescent="0.3">
      <c r="A6629" s="81"/>
      <c r="O6629" s="12"/>
      <c r="P6629" s="12"/>
      <c r="Q6629" s="12"/>
      <c r="R6629" s="12"/>
      <c r="S6629" s="12"/>
      <c r="U6629" s="3"/>
      <c r="V6629" s="3"/>
    </row>
    <row r="6630" spans="1:22" x14ac:dyDescent="0.3">
      <c r="A6630" s="81"/>
      <c r="O6630" s="12"/>
      <c r="P6630" s="12"/>
      <c r="Q6630" s="12"/>
      <c r="R6630" s="12"/>
      <c r="S6630" s="12"/>
      <c r="U6630" s="3"/>
      <c r="V6630" s="3"/>
    </row>
    <row r="6631" spans="1:22" x14ac:dyDescent="0.3">
      <c r="A6631" s="81"/>
      <c r="O6631" s="12"/>
      <c r="P6631" s="12"/>
      <c r="Q6631" s="12"/>
      <c r="R6631" s="12"/>
      <c r="S6631" s="12"/>
      <c r="U6631" s="3"/>
      <c r="V6631" s="3"/>
    </row>
    <row r="6632" spans="1:22" x14ac:dyDescent="0.3">
      <c r="A6632" s="81"/>
      <c r="O6632" s="12"/>
      <c r="P6632" s="12"/>
      <c r="Q6632" s="12"/>
      <c r="R6632" s="12"/>
      <c r="S6632" s="12"/>
      <c r="U6632" s="3"/>
      <c r="V6632" s="3"/>
    </row>
    <row r="6633" spans="1:22" x14ac:dyDescent="0.3">
      <c r="A6633" s="81"/>
      <c r="O6633" s="12"/>
      <c r="P6633" s="12"/>
      <c r="Q6633" s="12"/>
      <c r="R6633" s="12"/>
      <c r="S6633" s="12"/>
      <c r="U6633" s="3"/>
      <c r="V6633" s="3"/>
    </row>
    <row r="6634" spans="1:22" x14ac:dyDescent="0.3">
      <c r="A6634" s="81"/>
      <c r="O6634" s="12"/>
      <c r="P6634" s="12"/>
      <c r="Q6634" s="12"/>
      <c r="R6634" s="12"/>
      <c r="S6634" s="12"/>
      <c r="U6634" s="3"/>
      <c r="V6634" s="3"/>
    </row>
    <row r="6635" spans="1:22" x14ac:dyDescent="0.3">
      <c r="A6635" s="81"/>
      <c r="O6635" s="12"/>
      <c r="P6635" s="12"/>
      <c r="Q6635" s="12"/>
      <c r="R6635" s="12"/>
      <c r="S6635" s="12"/>
      <c r="U6635" s="3"/>
      <c r="V6635" s="3"/>
    </row>
    <row r="6636" spans="1:22" x14ac:dyDescent="0.3">
      <c r="A6636" s="81"/>
      <c r="O6636" s="12"/>
      <c r="P6636" s="12"/>
      <c r="Q6636" s="12"/>
      <c r="R6636" s="12"/>
      <c r="S6636" s="12"/>
      <c r="U6636" s="3"/>
      <c r="V6636" s="3"/>
    </row>
    <row r="6637" spans="1:22" x14ac:dyDescent="0.3">
      <c r="A6637" s="81"/>
      <c r="O6637" s="12"/>
      <c r="P6637" s="12"/>
      <c r="Q6637" s="12"/>
      <c r="R6637" s="12"/>
      <c r="S6637" s="12"/>
      <c r="U6637" s="3"/>
      <c r="V6637" s="3"/>
    </row>
    <row r="6638" spans="1:22" x14ac:dyDescent="0.3">
      <c r="A6638" s="81"/>
      <c r="O6638" s="12"/>
      <c r="P6638" s="12"/>
      <c r="Q6638" s="12"/>
      <c r="R6638" s="12"/>
      <c r="S6638" s="12"/>
      <c r="U6638" s="3"/>
      <c r="V6638" s="3"/>
    </row>
    <row r="6639" spans="1:22" x14ac:dyDescent="0.3">
      <c r="A6639" s="81"/>
      <c r="O6639" s="12"/>
      <c r="P6639" s="12"/>
      <c r="Q6639" s="12"/>
      <c r="R6639" s="12"/>
      <c r="S6639" s="12"/>
      <c r="U6639" s="3"/>
      <c r="V6639" s="3"/>
    </row>
    <row r="6640" spans="1:22" x14ac:dyDescent="0.3">
      <c r="A6640" s="81"/>
      <c r="O6640" s="12"/>
      <c r="P6640" s="12"/>
      <c r="Q6640" s="12"/>
      <c r="R6640" s="12"/>
      <c r="S6640" s="12"/>
      <c r="U6640" s="3"/>
      <c r="V6640" s="3"/>
    </row>
    <row r="6641" spans="1:22" x14ac:dyDescent="0.3">
      <c r="A6641" s="81"/>
      <c r="O6641" s="12"/>
      <c r="P6641" s="12"/>
      <c r="Q6641" s="12"/>
      <c r="R6641" s="12"/>
      <c r="S6641" s="12"/>
      <c r="U6641" s="3"/>
      <c r="V6641" s="3"/>
    </row>
    <row r="6642" spans="1:22" x14ac:dyDescent="0.3">
      <c r="A6642" s="81"/>
      <c r="O6642" s="12"/>
      <c r="P6642" s="12"/>
      <c r="Q6642" s="12"/>
      <c r="R6642" s="12"/>
      <c r="S6642" s="12"/>
      <c r="U6642" s="3"/>
      <c r="V6642" s="3"/>
    </row>
    <row r="6643" spans="1:22" x14ac:dyDescent="0.3">
      <c r="A6643" s="81"/>
      <c r="O6643" s="12"/>
      <c r="P6643" s="12"/>
      <c r="Q6643" s="12"/>
      <c r="R6643" s="12"/>
      <c r="S6643" s="12"/>
      <c r="U6643" s="3"/>
      <c r="V6643" s="3"/>
    </row>
    <row r="6644" spans="1:22" x14ac:dyDescent="0.3">
      <c r="A6644" s="81"/>
      <c r="O6644" s="12"/>
      <c r="P6644" s="12"/>
      <c r="Q6644" s="12"/>
      <c r="R6644" s="12"/>
      <c r="S6644" s="12"/>
      <c r="U6644" s="3"/>
      <c r="V6644" s="3"/>
    </row>
    <row r="6645" spans="1:22" x14ac:dyDescent="0.3">
      <c r="A6645" s="81"/>
      <c r="O6645" s="12"/>
      <c r="P6645" s="12"/>
      <c r="Q6645" s="12"/>
      <c r="R6645" s="12"/>
      <c r="S6645" s="12"/>
      <c r="U6645" s="3"/>
      <c r="V6645" s="3"/>
    </row>
    <row r="6646" spans="1:22" x14ac:dyDescent="0.3">
      <c r="A6646" s="81"/>
      <c r="O6646" s="12"/>
      <c r="P6646" s="12"/>
      <c r="Q6646" s="12"/>
      <c r="R6646" s="12"/>
      <c r="S6646" s="12"/>
      <c r="U6646" s="3"/>
      <c r="V6646" s="3"/>
    </row>
    <row r="6647" spans="1:22" x14ac:dyDescent="0.3">
      <c r="A6647" s="81"/>
      <c r="O6647" s="12"/>
      <c r="P6647" s="12"/>
      <c r="Q6647" s="12"/>
      <c r="R6647" s="12"/>
      <c r="S6647" s="12"/>
      <c r="U6647" s="3"/>
      <c r="V6647" s="3"/>
    </row>
    <row r="6648" spans="1:22" x14ac:dyDescent="0.3">
      <c r="A6648" s="81"/>
      <c r="O6648" s="12"/>
      <c r="P6648" s="12"/>
      <c r="Q6648" s="12"/>
      <c r="R6648" s="12"/>
      <c r="S6648" s="12"/>
      <c r="U6648" s="3"/>
      <c r="V6648" s="3"/>
    </row>
    <row r="6649" spans="1:22" x14ac:dyDescent="0.3">
      <c r="A6649" s="81"/>
      <c r="O6649" s="12"/>
      <c r="P6649" s="12"/>
      <c r="Q6649" s="12"/>
      <c r="R6649" s="12"/>
      <c r="S6649" s="12"/>
      <c r="U6649" s="3"/>
      <c r="V6649" s="3"/>
    </row>
    <row r="6650" spans="1:22" x14ac:dyDescent="0.3">
      <c r="A6650" s="81"/>
      <c r="O6650" s="12"/>
      <c r="P6650" s="12"/>
      <c r="Q6650" s="12"/>
      <c r="R6650" s="12"/>
      <c r="S6650" s="12"/>
      <c r="U6650" s="3"/>
      <c r="V6650" s="3"/>
    </row>
    <row r="6651" spans="1:22" x14ac:dyDescent="0.3">
      <c r="A6651" s="81"/>
      <c r="O6651" s="12"/>
      <c r="P6651" s="12"/>
      <c r="Q6651" s="12"/>
      <c r="R6651" s="12"/>
      <c r="S6651" s="12"/>
      <c r="U6651" s="3"/>
      <c r="V6651" s="3"/>
    </row>
    <row r="6652" spans="1:22" x14ac:dyDescent="0.3">
      <c r="A6652" s="81"/>
      <c r="O6652" s="12"/>
      <c r="P6652" s="12"/>
      <c r="Q6652" s="12"/>
      <c r="R6652" s="12"/>
      <c r="S6652" s="12"/>
      <c r="U6652" s="3"/>
      <c r="V6652" s="3"/>
    </row>
    <row r="6653" spans="1:22" x14ac:dyDescent="0.3">
      <c r="A6653" s="81"/>
      <c r="O6653" s="12"/>
      <c r="P6653" s="12"/>
      <c r="Q6653" s="12"/>
      <c r="R6653" s="12"/>
      <c r="S6653" s="12"/>
      <c r="U6653" s="3"/>
      <c r="V6653" s="3"/>
    </row>
    <row r="6654" spans="1:22" x14ac:dyDescent="0.3">
      <c r="A6654" s="81"/>
      <c r="O6654" s="12"/>
      <c r="P6654" s="12"/>
      <c r="Q6654" s="12"/>
      <c r="R6654" s="12"/>
      <c r="S6654" s="12"/>
      <c r="U6654" s="3"/>
      <c r="V6654" s="3"/>
    </row>
    <row r="6655" spans="1:22" x14ac:dyDescent="0.3">
      <c r="A6655" s="81"/>
      <c r="O6655" s="12"/>
      <c r="P6655" s="12"/>
      <c r="Q6655" s="12"/>
      <c r="R6655" s="12"/>
      <c r="S6655" s="12"/>
      <c r="U6655" s="3"/>
      <c r="V6655" s="3"/>
    </row>
    <row r="6656" spans="1:22" x14ac:dyDescent="0.3">
      <c r="A6656" s="81"/>
      <c r="O6656" s="12"/>
      <c r="P6656" s="12"/>
      <c r="Q6656" s="12"/>
      <c r="R6656" s="12"/>
      <c r="S6656" s="12"/>
      <c r="U6656" s="3"/>
      <c r="V6656" s="3"/>
    </row>
    <row r="6657" spans="1:22" x14ac:dyDescent="0.3">
      <c r="A6657" s="81"/>
      <c r="O6657" s="12"/>
      <c r="P6657" s="12"/>
      <c r="Q6657" s="12"/>
      <c r="R6657" s="12"/>
      <c r="S6657" s="12"/>
      <c r="U6657" s="3"/>
      <c r="V6657" s="3"/>
    </row>
    <row r="6658" spans="1:22" x14ac:dyDescent="0.3">
      <c r="A6658" s="81"/>
      <c r="O6658" s="12"/>
      <c r="P6658" s="12"/>
      <c r="Q6658" s="12"/>
      <c r="R6658" s="12"/>
      <c r="S6658" s="12"/>
      <c r="U6658" s="3"/>
      <c r="V6658" s="3"/>
    </row>
    <row r="6659" spans="1:22" x14ac:dyDescent="0.3">
      <c r="A6659" s="81"/>
      <c r="O6659" s="12"/>
      <c r="P6659" s="12"/>
      <c r="Q6659" s="12"/>
      <c r="R6659" s="12"/>
      <c r="S6659" s="12"/>
      <c r="U6659" s="3"/>
      <c r="V6659" s="3"/>
    </row>
    <row r="6660" spans="1:22" x14ac:dyDescent="0.3">
      <c r="A6660" s="81"/>
      <c r="O6660" s="12"/>
      <c r="P6660" s="12"/>
      <c r="Q6660" s="12"/>
      <c r="R6660" s="12"/>
      <c r="S6660" s="12"/>
      <c r="U6660" s="3"/>
      <c r="V6660" s="3"/>
    </row>
    <row r="6661" spans="1:22" x14ac:dyDescent="0.3">
      <c r="A6661" s="81"/>
      <c r="O6661" s="12"/>
      <c r="P6661" s="12"/>
      <c r="Q6661" s="12"/>
      <c r="R6661" s="12"/>
      <c r="S6661" s="12"/>
      <c r="U6661" s="3"/>
      <c r="V6661" s="3"/>
    </row>
    <row r="6662" spans="1:22" x14ac:dyDescent="0.3">
      <c r="A6662" s="81"/>
      <c r="O6662" s="12"/>
      <c r="P6662" s="12"/>
      <c r="Q6662" s="12"/>
      <c r="R6662" s="12"/>
      <c r="S6662" s="12"/>
      <c r="U6662" s="3"/>
      <c r="V6662" s="3"/>
    </row>
    <row r="6663" spans="1:22" x14ac:dyDescent="0.3">
      <c r="A6663" s="81"/>
      <c r="O6663" s="12"/>
      <c r="P6663" s="12"/>
      <c r="Q6663" s="12"/>
      <c r="R6663" s="12"/>
      <c r="S6663" s="12"/>
      <c r="U6663" s="3"/>
      <c r="V6663" s="3"/>
    </row>
    <row r="6664" spans="1:22" x14ac:dyDescent="0.3">
      <c r="A6664" s="81"/>
      <c r="O6664" s="12"/>
      <c r="P6664" s="12"/>
      <c r="Q6664" s="12"/>
      <c r="R6664" s="12"/>
      <c r="S6664" s="12"/>
      <c r="U6664" s="3"/>
      <c r="V6664" s="3"/>
    </row>
    <row r="6665" spans="1:22" x14ac:dyDescent="0.3">
      <c r="A6665" s="81"/>
      <c r="O6665" s="12"/>
      <c r="P6665" s="12"/>
      <c r="Q6665" s="12"/>
      <c r="R6665" s="12"/>
      <c r="S6665" s="12"/>
      <c r="U6665" s="3"/>
      <c r="V6665" s="3"/>
    </row>
    <row r="6666" spans="1:22" x14ac:dyDescent="0.3">
      <c r="A6666" s="81"/>
      <c r="O6666" s="12"/>
      <c r="P6666" s="12"/>
      <c r="Q6666" s="12"/>
      <c r="R6666" s="12"/>
      <c r="S6666" s="12"/>
      <c r="U6666" s="3"/>
      <c r="V6666" s="3"/>
    </row>
    <row r="6667" spans="1:22" x14ac:dyDescent="0.3">
      <c r="A6667" s="81"/>
      <c r="O6667" s="12"/>
      <c r="P6667" s="12"/>
      <c r="Q6667" s="12"/>
      <c r="R6667" s="12"/>
      <c r="S6667" s="12"/>
      <c r="U6667" s="3"/>
      <c r="V6667" s="3"/>
    </row>
    <row r="6668" spans="1:22" x14ac:dyDescent="0.3">
      <c r="A6668" s="81"/>
      <c r="O6668" s="12"/>
      <c r="P6668" s="12"/>
      <c r="Q6668" s="12"/>
      <c r="R6668" s="12"/>
      <c r="S6668" s="12"/>
      <c r="U6668" s="3"/>
      <c r="V6668" s="3"/>
    </row>
    <row r="6669" spans="1:22" x14ac:dyDescent="0.3">
      <c r="A6669" s="81"/>
      <c r="O6669" s="12"/>
      <c r="P6669" s="12"/>
      <c r="Q6669" s="12"/>
      <c r="R6669" s="12"/>
      <c r="S6669" s="12"/>
      <c r="U6669" s="3"/>
      <c r="V6669" s="3"/>
    </row>
    <row r="6670" spans="1:22" x14ac:dyDescent="0.3">
      <c r="A6670" s="81"/>
      <c r="O6670" s="12"/>
      <c r="P6670" s="12"/>
      <c r="Q6670" s="12"/>
      <c r="R6670" s="12"/>
      <c r="S6670" s="12"/>
      <c r="U6670" s="3"/>
      <c r="V6670" s="3"/>
    </row>
    <row r="6671" spans="1:22" x14ac:dyDescent="0.3">
      <c r="A6671" s="81"/>
      <c r="O6671" s="12"/>
      <c r="P6671" s="12"/>
      <c r="Q6671" s="12"/>
      <c r="R6671" s="12"/>
      <c r="S6671" s="12"/>
      <c r="U6671" s="3"/>
      <c r="V6671" s="3"/>
    </row>
    <row r="6672" spans="1:22" x14ac:dyDescent="0.3">
      <c r="A6672" s="81"/>
      <c r="O6672" s="12"/>
      <c r="P6672" s="12"/>
      <c r="Q6672" s="12"/>
      <c r="R6672" s="12"/>
      <c r="S6672" s="12"/>
      <c r="U6672" s="3"/>
      <c r="V6672" s="3"/>
    </row>
    <row r="6673" spans="1:22" x14ac:dyDescent="0.3">
      <c r="A6673" s="81"/>
      <c r="O6673" s="12"/>
      <c r="P6673" s="12"/>
      <c r="Q6673" s="12"/>
      <c r="R6673" s="12"/>
      <c r="S6673" s="12"/>
      <c r="U6673" s="3"/>
      <c r="V6673" s="3"/>
    </row>
    <row r="6674" spans="1:22" x14ac:dyDescent="0.3">
      <c r="A6674" s="81"/>
      <c r="O6674" s="12"/>
      <c r="P6674" s="12"/>
      <c r="Q6674" s="12"/>
      <c r="R6674" s="12"/>
      <c r="S6674" s="12"/>
      <c r="U6674" s="3"/>
      <c r="V6674" s="3"/>
    </row>
    <row r="6675" spans="1:22" x14ac:dyDescent="0.3">
      <c r="A6675" s="81"/>
      <c r="O6675" s="12"/>
      <c r="P6675" s="12"/>
      <c r="Q6675" s="12"/>
      <c r="R6675" s="12"/>
      <c r="S6675" s="12"/>
      <c r="U6675" s="3"/>
      <c r="V6675" s="3"/>
    </row>
    <row r="6676" spans="1:22" x14ac:dyDescent="0.3">
      <c r="A6676" s="81"/>
      <c r="O6676" s="12"/>
      <c r="P6676" s="12"/>
      <c r="Q6676" s="12"/>
      <c r="R6676" s="12"/>
      <c r="S6676" s="12"/>
      <c r="U6676" s="3"/>
      <c r="V6676" s="3"/>
    </row>
    <row r="6677" spans="1:22" x14ac:dyDescent="0.3">
      <c r="A6677" s="81"/>
      <c r="O6677" s="12"/>
      <c r="P6677" s="12"/>
      <c r="Q6677" s="12"/>
      <c r="R6677" s="12"/>
      <c r="S6677" s="12"/>
      <c r="U6677" s="3"/>
      <c r="V6677" s="3"/>
    </row>
    <row r="6678" spans="1:22" x14ac:dyDescent="0.3">
      <c r="A6678" s="81"/>
      <c r="O6678" s="12"/>
      <c r="P6678" s="12"/>
      <c r="Q6678" s="12"/>
      <c r="R6678" s="12"/>
      <c r="S6678" s="12"/>
      <c r="U6678" s="3"/>
      <c r="V6678" s="3"/>
    </row>
    <row r="6679" spans="1:22" x14ac:dyDescent="0.3">
      <c r="A6679" s="81"/>
      <c r="O6679" s="12"/>
      <c r="P6679" s="12"/>
      <c r="Q6679" s="12"/>
      <c r="R6679" s="12"/>
      <c r="S6679" s="12"/>
      <c r="U6679" s="3"/>
      <c r="V6679" s="3"/>
    </row>
    <row r="6680" spans="1:22" x14ac:dyDescent="0.3">
      <c r="A6680" s="81"/>
      <c r="O6680" s="12"/>
      <c r="P6680" s="12"/>
      <c r="Q6680" s="12"/>
      <c r="R6680" s="12"/>
      <c r="S6680" s="12"/>
      <c r="U6680" s="3"/>
      <c r="V6680" s="3"/>
    </row>
    <row r="6681" spans="1:22" x14ac:dyDescent="0.3">
      <c r="A6681" s="81"/>
      <c r="O6681" s="12"/>
      <c r="P6681" s="12"/>
      <c r="Q6681" s="12"/>
      <c r="R6681" s="12"/>
      <c r="S6681" s="12"/>
      <c r="U6681" s="3"/>
      <c r="V6681" s="3"/>
    </row>
    <row r="6682" spans="1:22" x14ac:dyDescent="0.3">
      <c r="A6682" s="81"/>
      <c r="O6682" s="12"/>
      <c r="P6682" s="12"/>
      <c r="Q6682" s="12"/>
      <c r="R6682" s="12"/>
      <c r="S6682" s="12"/>
      <c r="U6682" s="3"/>
      <c r="V6682" s="3"/>
    </row>
    <row r="6683" spans="1:22" x14ac:dyDescent="0.3">
      <c r="A6683" s="81"/>
      <c r="O6683" s="12"/>
      <c r="P6683" s="12"/>
      <c r="Q6683" s="12"/>
      <c r="R6683" s="12"/>
      <c r="S6683" s="12"/>
      <c r="U6683" s="3"/>
      <c r="V6683" s="3"/>
    </row>
    <row r="6684" spans="1:22" x14ac:dyDescent="0.3">
      <c r="A6684" s="81"/>
      <c r="O6684" s="12"/>
      <c r="P6684" s="12"/>
      <c r="Q6684" s="12"/>
      <c r="R6684" s="12"/>
      <c r="S6684" s="12"/>
      <c r="U6684" s="3"/>
      <c r="V6684" s="3"/>
    </row>
    <row r="6685" spans="1:22" x14ac:dyDescent="0.3">
      <c r="A6685" s="81"/>
      <c r="O6685" s="12"/>
      <c r="P6685" s="12"/>
      <c r="Q6685" s="12"/>
      <c r="R6685" s="12"/>
      <c r="S6685" s="12"/>
      <c r="U6685" s="3"/>
      <c r="V6685" s="3"/>
    </row>
    <row r="6686" spans="1:22" x14ac:dyDescent="0.3">
      <c r="A6686" s="81"/>
      <c r="O6686" s="12"/>
      <c r="P6686" s="12"/>
      <c r="Q6686" s="12"/>
      <c r="R6686" s="12"/>
      <c r="S6686" s="12"/>
      <c r="U6686" s="3"/>
      <c r="V6686" s="3"/>
    </row>
    <row r="6687" spans="1:22" x14ac:dyDescent="0.3">
      <c r="A6687" s="81"/>
      <c r="O6687" s="12"/>
      <c r="P6687" s="12"/>
      <c r="Q6687" s="12"/>
      <c r="R6687" s="12"/>
      <c r="S6687" s="12"/>
      <c r="U6687" s="3"/>
      <c r="V6687" s="3"/>
    </row>
    <row r="6688" spans="1:22" x14ac:dyDescent="0.3">
      <c r="A6688" s="81"/>
      <c r="O6688" s="12"/>
      <c r="P6688" s="12"/>
      <c r="Q6688" s="12"/>
      <c r="R6688" s="12"/>
      <c r="S6688" s="12"/>
      <c r="U6688" s="3"/>
      <c r="V6688" s="3"/>
    </row>
    <row r="6689" spans="1:22" x14ac:dyDescent="0.3">
      <c r="A6689" s="81"/>
      <c r="O6689" s="12"/>
      <c r="P6689" s="12"/>
      <c r="Q6689" s="12"/>
      <c r="R6689" s="12"/>
      <c r="S6689" s="12"/>
      <c r="U6689" s="3"/>
      <c r="V6689" s="3"/>
    </row>
    <row r="6690" spans="1:22" x14ac:dyDescent="0.3">
      <c r="A6690" s="81"/>
      <c r="O6690" s="12"/>
      <c r="P6690" s="12"/>
      <c r="Q6690" s="12"/>
      <c r="R6690" s="12"/>
      <c r="S6690" s="12"/>
      <c r="U6690" s="3"/>
      <c r="V6690" s="3"/>
    </row>
    <row r="6691" spans="1:22" x14ac:dyDescent="0.3">
      <c r="A6691" s="81"/>
      <c r="O6691" s="12"/>
      <c r="P6691" s="12"/>
      <c r="Q6691" s="12"/>
      <c r="R6691" s="12"/>
      <c r="S6691" s="12"/>
      <c r="U6691" s="3"/>
      <c r="V6691" s="3"/>
    </row>
    <row r="6692" spans="1:22" x14ac:dyDescent="0.3">
      <c r="A6692" s="81"/>
      <c r="O6692" s="12"/>
      <c r="P6692" s="12"/>
      <c r="Q6692" s="12"/>
      <c r="R6692" s="12"/>
      <c r="S6692" s="12"/>
      <c r="U6692" s="3"/>
      <c r="V6692" s="3"/>
    </row>
    <row r="6693" spans="1:22" x14ac:dyDescent="0.3">
      <c r="A6693" s="81"/>
      <c r="O6693" s="12"/>
      <c r="P6693" s="12"/>
      <c r="Q6693" s="12"/>
      <c r="R6693" s="12"/>
      <c r="S6693" s="12"/>
      <c r="U6693" s="3"/>
      <c r="V6693" s="3"/>
    </row>
    <row r="6694" spans="1:22" x14ac:dyDescent="0.3">
      <c r="A6694" s="81"/>
      <c r="O6694" s="12"/>
      <c r="P6694" s="12"/>
      <c r="Q6694" s="12"/>
      <c r="R6694" s="12"/>
      <c r="S6694" s="12"/>
      <c r="U6694" s="3"/>
      <c r="V6694" s="3"/>
    </row>
    <row r="6695" spans="1:22" x14ac:dyDescent="0.3">
      <c r="A6695" s="81"/>
      <c r="O6695" s="12"/>
      <c r="P6695" s="12"/>
      <c r="Q6695" s="12"/>
      <c r="R6695" s="12"/>
      <c r="S6695" s="12"/>
      <c r="U6695" s="3"/>
      <c r="V6695" s="3"/>
    </row>
    <row r="6696" spans="1:22" x14ac:dyDescent="0.3">
      <c r="A6696" s="81"/>
      <c r="O6696" s="12"/>
      <c r="P6696" s="12"/>
      <c r="Q6696" s="12"/>
      <c r="R6696" s="12"/>
      <c r="S6696" s="12"/>
      <c r="U6696" s="3"/>
      <c r="V6696" s="3"/>
    </row>
    <row r="6697" spans="1:22" x14ac:dyDescent="0.3">
      <c r="A6697" s="81"/>
      <c r="O6697" s="12"/>
      <c r="P6697" s="12"/>
      <c r="Q6697" s="12"/>
      <c r="R6697" s="12"/>
      <c r="S6697" s="12"/>
      <c r="U6697" s="3"/>
      <c r="V6697" s="3"/>
    </row>
    <row r="6698" spans="1:22" x14ac:dyDescent="0.3">
      <c r="A6698" s="81"/>
      <c r="O6698" s="12"/>
      <c r="P6698" s="12"/>
      <c r="Q6698" s="12"/>
      <c r="R6698" s="12"/>
      <c r="S6698" s="12"/>
      <c r="U6698" s="3"/>
      <c r="V6698" s="3"/>
    </row>
    <row r="6699" spans="1:22" x14ac:dyDescent="0.3">
      <c r="A6699" s="81"/>
      <c r="O6699" s="12"/>
      <c r="P6699" s="12"/>
      <c r="Q6699" s="12"/>
      <c r="R6699" s="12"/>
      <c r="S6699" s="12"/>
      <c r="U6699" s="3"/>
      <c r="V6699" s="3"/>
    </row>
    <row r="6700" spans="1:22" x14ac:dyDescent="0.3">
      <c r="A6700" s="81"/>
      <c r="O6700" s="12"/>
      <c r="P6700" s="12"/>
      <c r="Q6700" s="12"/>
      <c r="R6700" s="12"/>
      <c r="S6700" s="12"/>
      <c r="U6700" s="3"/>
      <c r="V6700" s="3"/>
    </row>
    <row r="6701" spans="1:22" x14ac:dyDescent="0.3">
      <c r="A6701" s="81"/>
      <c r="O6701" s="12"/>
      <c r="P6701" s="12"/>
      <c r="Q6701" s="12"/>
      <c r="R6701" s="12"/>
      <c r="S6701" s="12"/>
      <c r="U6701" s="3"/>
      <c r="V6701" s="3"/>
    </row>
    <row r="6702" spans="1:22" x14ac:dyDescent="0.3">
      <c r="A6702" s="81"/>
      <c r="O6702" s="12"/>
      <c r="P6702" s="12"/>
      <c r="Q6702" s="12"/>
      <c r="R6702" s="12"/>
      <c r="S6702" s="12"/>
      <c r="U6702" s="3"/>
      <c r="V6702" s="3"/>
    </row>
    <row r="6703" spans="1:22" x14ac:dyDescent="0.3">
      <c r="A6703" s="81"/>
      <c r="O6703" s="12"/>
      <c r="P6703" s="12"/>
      <c r="Q6703" s="12"/>
      <c r="R6703" s="12"/>
      <c r="S6703" s="12"/>
      <c r="U6703" s="3"/>
      <c r="V6703" s="3"/>
    </row>
    <row r="6704" spans="1:22" x14ac:dyDescent="0.3">
      <c r="A6704" s="81"/>
      <c r="O6704" s="12"/>
      <c r="P6704" s="12"/>
      <c r="Q6704" s="12"/>
      <c r="R6704" s="12"/>
      <c r="S6704" s="12"/>
      <c r="U6704" s="3"/>
      <c r="V6704" s="3"/>
    </row>
    <row r="6705" spans="1:22" x14ac:dyDescent="0.3">
      <c r="A6705" s="81"/>
      <c r="O6705" s="12"/>
      <c r="P6705" s="12"/>
      <c r="Q6705" s="12"/>
      <c r="R6705" s="12"/>
      <c r="S6705" s="12"/>
      <c r="U6705" s="3"/>
      <c r="V6705" s="3"/>
    </row>
    <row r="6706" spans="1:22" x14ac:dyDescent="0.3">
      <c r="A6706" s="81"/>
      <c r="O6706" s="12"/>
      <c r="P6706" s="12"/>
      <c r="Q6706" s="12"/>
      <c r="R6706" s="12"/>
      <c r="S6706" s="12"/>
      <c r="U6706" s="3"/>
      <c r="V6706" s="3"/>
    </row>
    <row r="6707" spans="1:22" x14ac:dyDescent="0.3">
      <c r="A6707" s="81"/>
      <c r="O6707" s="12"/>
      <c r="P6707" s="12"/>
      <c r="Q6707" s="12"/>
      <c r="R6707" s="12"/>
      <c r="S6707" s="12"/>
      <c r="U6707" s="3"/>
      <c r="V6707" s="3"/>
    </row>
    <row r="6708" spans="1:22" x14ac:dyDescent="0.3">
      <c r="A6708" s="81"/>
      <c r="O6708" s="12"/>
      <c r="P6708" s="12"/>
      <c r="Q6708" s="12"/>
      <c r="R6708" s="12"/>
      <c r="S6708" s="12"/>
      <c r="U6708" s="3"/>
      <c r="V6708" s="3"/>
    </row>
    <row r="6709" spans="1:22" x14ac:dyDescent="0.3">
      <c r="A6709" s="81"/>
      <c r="O6709" s="12"/>
      <c r="P6709" s="12"/>
      <c r="Q6709" s="12"/>
      <c r="R6709" s="12"/>
      <c r="S6709" s="12"/>
      <c r="U6709" s="3"/>
      <c r="V6709" s="3"/>
    </row>
    <row r="6710" spans="1:22" x14ac:dyDescent="0.3">
      <c r="A6710" s="81"/>
      <c r="O6710" s="12"/>
      <c r="P6710" s="12"/>
      <c r="Q6710" s="12"/>
      <c r="R6710" s="12"/>
      <c r="S6710" s="12"/>
      <c r="U6710" s="3"/>
      <c r="V6710" s="3"/>
    </row>
    <row r="6711" spans="1:22" x14ac:dyDescent="0.3">
      <c r="A6711" s="81"/>
      <c r="O6711" s="12"/>
      <c r="P6711" s="12"/>
      <c r="Q6711" s="12"/>
      <c r="R6711" s="12"/>
      <c r="S6711" s="12"/>
      <c r="U6711" s="3"/>
      <c r="V6711" s="3"/>
    </row>
    <row r="6712" spans="1:22" x14ac:dyDescent="0.3">
      <c r="A6712" s="81"/>
      <c r="O6712" s="12"/>
      <c r="P6712" s="12"/>
      <c r="Q6712" s="12"/>
      <c r="R6712" s="12"/>
      <c r="S6712" s="12"/>
      <c r="U6712" s="3"/>
      <c r="V6712" s="3"/>
    </row>
    <row r="6713" spans="1:22" x14ac:dyDescent="0.3">
      <c r="A6713" s="81"/>
      <c r="O6713" s="12"/>
      <c r="P6713" s="12"/>
      <c r="Q6713" s="12"/>
      <c r="R6713" s="12"/>
      <c r="S6713" s="12"/>
      <c r="U6713" s="3"/>
      <c r="V6713" s="3"/>
    </row>
    <row r="6714" spans="1:22" x14ac:dyDescent="0.3">
      <c r="A6714" s="81"/>
      <c r="O6714" s="12"/>
      <c r="P6714" s="12"/>
      <c r="Q6714" s="12"/>
      <c r="R6714" s="12"/>
      <c r="S6714" s="12"/>
      <c r="U6714" s="3"/>
      <c r="V6714" s="3"/>
    </row>
    <row r="6715" spans="1:22" x14ac:dyDescent="0.3">
      <c r="A6715" s="81"/>
      <c r="O6715" s="12"/>
      <c r="P6715" s="12"/>
      <c r="Q6715" s="12"/>
      <c r="R6715" s="12"/>
      <c r="S6715" s="12"/>
      <c r="U6715" s="3"/>
      <c r="V6715" s="3"/>
    </row>
    <row r="6716" spans="1:22" x14ac:dyDescent="0.3">
      <c r="A6716" s="81"/>
      <c r="O6716" s="12"/>
      <c r="P6716" s="12"/>
      <c r="Q6716" s="12"/>
      <c r="R6716" s="12"/>
      <c r="S6716" s="12"/>
      <c r="U6716" s="3"/>
      <c r="V6716" s="3"/>
    </row>
    <row r="6717" spans="1:22" x14ac:dyDescent="0.3">
      <c r="A6717" s="81"/>
      <c r="O6717" s="12"/>
      <c r="P6717" s="12"/>
      <c r="Q6717" s="12"/>
      <c r="R6717" s="12"/>
      <c r="S6717" s="12"/>
      <c r="U6717" s="3"/>
      <c r="V6717" s="3"/>
    </row>
    <row r="6718" spans="1:22" x14ac:dyDescent="0.3">
      <c r="A6718" s="81"/>
      <c r="O6718" s="12"/>
      <c r="P6718" s="12"/>
      <c r="Q6718" s="12"/>
      <c r="R6718" s="12"/>
      <c r="S6718" s="12"/>
      <c r="U6718" s="3"/>
      <c r="V6718" s="3"/>
    </row>
    <row r="6719" spans="1:22" x14ac:dyDescent="0.3">
      <c r="A6719" s="81"/>
      <c r="O6719" s="12"/>
      <c r="P6719" s="12"/>
      <c r="Q6719" s="12"/>
      <c r="R6719" s="12"/>
      <c r="S6719" s="12"/>
      <c r="U6719" s="3"/>
      <c r="V6719" s="3"/>
    </row>
    <row r="6720" spans="1:22" x14ac:dyDescent="0.3">
      <c r="A6720" s="81"/>
      <c r="O6720" s="12"/>
      <c r="P6720" s="12"/>
      <c r="Q6720" s="12"/>
      <c r="R6720" s="12"/>
      <c r="S6720" s="12"/>
      <c r="U6720" s="3"/>
      <c r="V6720" s="3"/>
    </row>
    <row r="6721" spans="1:22" x14ac:dyDescent="0.3">
      <c r="A6721" s="81"/>
      <c r="O6721" s="12"/>
      <c r="P6721" s="12"/>
      <c r="Q6721" s="12"/>
      <c r="R6721" s="12"/>
      <c r="S6721" s="12"/>
      <c r="U6721" s="3"/>
      <c r="V6721" s="3"/>
    </row>
    <row r="6722" spans="1:22" x14ac:dyDescent="0.3">
      <c r="A6722" s="81"/>
      <c r="O6722" s="12"/>
      <c r="P6722" s="12"/>
      <c r="Q6722" s="12"/>
      <c r="R6722" s="12"/>
      <c r="S6722" s="12"/>
      <c r="U6722" s="3"/>
      <c r="V6722" s="3"/>
    </row>
    <row r="6723" spans="1:22" x14ac:dyDescent="0.3">
      <c r="A6723" s="81"/>
      <c r="O6723" s="12"/>
      <c r="P6723" s="12"/>
      <c r="Q6723" s="12"/>
      <c r="R6723" s="12"/>
      <c r="S6723" s="12"/>
      <c r="U6723" s="3"/>
      <c r="V6723" s="3"/>
    </row>
    <row r="6724" spans="1:22" x14ac:dyDescent="0.3">
      <c r="A6724" s="81"/>
      <c r="O6724" s="12"/>
      <c r="P6724" s="12"/>
      <c r="Q6724" s="12"/>
      <c r="R6724" s="12"/>
      <c r="S6724" s="12"/>
      <c r="U6724" s="3"/>
      <c r="V6724" s="3"/>
    </row>
    <row r="6725" spans="1:22" x14ac:dyDescent="0.3">
      <c r="A6725" s="81"/>
      <c r="O6725" s="12"/>
      <c r="P6725" s="12"/>
      <c r="Q6725" s="12"/>
      <c r="R6725" s="12"/>
      <c r="S6725" s="12"/>
      <c r="U6725" s="3"/>
      <c r="V6725" s="3"/>
    </row>
    <row r="6726" spans="1:22" x14ac:dyDescent="0.3">
      <c r="A6726" s="81"/>
      <c r="O6726" s="12"/>
      <c r="P6726" s="12"/>
      <c r="Q6726" s="12"/>
      <c r="R6726" s="12"/>
      <c r="S6726" s="12"/>
      <c r="U6726" s="3"/>
      <c r="V6726" s="3"/>
    </row>
    <row r="6727" spans="1:22" x14ac:dyDescent="0.3">
      <c r="A6727" s="81"/>
      <c r="O6727" s="12"/>
      <c r="P6727" s="12"/>
      <c r="Q6727" s="12"/>
      <c r="R6727" s="12"/>
      <c r="S6727" s="12"/>
      <c r="U6727" s="3"/>
      <c r="V6727" s="3"/>
    </row>
    <row r="6728" spans="1:22" x14ac:dyDescent="0.3">
      <c r="A6728" s="81"/>
      <c r="O6728" s="12"/>
      <c r="P6728" s="12"/>
      <c r="Q6728" s="12"/>
      <c r="R6728" s="12"/>
      <c r="S6728" s="12"/>
      <c r="U6728" s="3"/>
      <c r="V6728" s="3"/>
    </row>
    <row r="6729" spans="1:22" x14ac:dyDescent="0.3">
      <c r="A6729" s="81"/>
      <c r="O6729" s="12"/>
      <c r="P6729" s="12"/>
      <c r="Q6729" s="12"/>
      <c r="R6729" s="12"/>
      <c r="S6729" s="12"/>
      <c r="U6729" s="3"/>
      <c r="V6729" s="3"/>
    </row>
    <row r="6730" spans="1:22" x14ac:dyDescent="0.3">
      <c r="A6730" s="81"/>
      <c r="O6730" s="12"/>
      <c r="P6730" s="12"/>
      <c r="Q6730" s="12"/>
      <c r="R6730" s="12"/>
      <c r="S6730" s="12"/>
      <c r="U6730" s="3"/>
      <c r="V6730" s="3"/>
    </row>
    <row r="6731" spans="1:22" x14ac:dyDescent="0.3">
      <c r="A6731" s="81"/>
      <c r="O6731" s="12"/>
      <c r="P6731" s="12"/>
      <c r="Q6731" s="12"/>
      <c r="R6731" s="12"/>
      <c r="S6731" s="12"/>
      <c r="U6731" s="3"/>
      <c r="V6731" s="3"/>
    </row>
    <row r="6732" spans="1:22" x14ac:dyDescent="0.3">
      <c r="A6732" s="81"/>
      <c r="O6732" s="12"/>
      <c r="P6732" s="12"/>
      <c r="Q6732" s="12"/>
      <c r="R6732" s="12"/>
      <c r="S6732" s="12"/>
      <c r="U6732" s="3"/>
      <c r="V6732" s="3"/>
    </row>
    <row r="6733" spans="1:22" x14ac:dyDescent="0.3">
      <c r="A6733" s="81"/>
      <c r="O6733" s="12"/>
      <c r="P6733" s="12"/>
      <c r="Q6733" s="12"/>
      <c r="R6733" s="12"/>
      <c r="S6733" s="12"/>
      <c r="U6733" s="3"/>
      <c r="V6733" s="3"/>
    </row>
    <row r="6734" spans="1:22" x14ac:dyDescent="0.3">
      <c r="A6734" s="81"/>
      <c r="O6734" s="12"/>
      <c r="P6734" s="12"/>
      <c r="Q6734" s="12"/>
      <c r="R6734" s="12"/>
      <c r="S6734" s="12"/>
      <c r="U6734" s="3"/>
      <c r="V6734" s="3"/>
    </row>
    <row r="6735" spans="1:22" x14ac:dyDescent="0.3">
      <c r="A6735" s="81"/>
      <c r="O6735" s="12"/>
      <c r="P6735" s="12"/>
      <c r="Q6735" s="12"/>
      <c r="R6735" s="12"/>
      <c r="S6735" s="12"/>
      <c r="U6735" s="3"/>
      <c r="V6735" s="3"/>
    </row>
    <row r="6736" spans="1:22" x14ac:dyDescent="0.3">
      <c r="A6736" s="81"/>
      <c r="O6736" s="12"/>
      <c r="P6736" s="12"/>
      <c r="Q6736" s="12"/>
      <c r="R6736" s="12"/>
      <c r="S6736" s="12"/>
      <c r="U6736" s="3"/>
      <c r="V6736" s="3"/>
    </row>
    <row r="6737" spans="1:22" x14ac:dyDescent="0.3">
      <c r="A6737" s="81"/>
      <c r="O6737" s="12"/>
      <c r="P6737" s="12"/>
      <c r="Q6737" s="12"/>
      <c r="R6737" s="12"/>
      <c r="S6737" s="12"/>
      <c r="U6737" s="3"/>
      <c r="V6737" s="3"/>
    </row>
    <row r="6738" spans="1:22" x14ac:dyDescent="0.3">
      <c r="A6738" s="81"/>
      <c r="O6738" s="12"/>
      <c r="P6738" s="12"/>
      <c r="Q6738" s="12"/>
      <c r="R6738" s="12"/>
      <c r="S6738" s="12"/>
      <c r="U6738" s="3"/>
      <c r="V6738" s="3"/>
    </row>
    <row r="6739" spans="1:22" x14ac:dyDescent="0.3">
      <c r="A6739" s="81"/>
      <c r="O6739" s="12"/>
      <c r="P6739" s="12"/>
      <c r="Q6739" s="12"/>
      <c r="R6739" s="12"/>
      <c r="S6739" s="12"/>
      <c r="U6739" s="3"/>
      <c r="V6739" s="3"/>
    </row>
    <row r="6740" spans="1:22" x14ac:dyDescent="0.3">
      <c r="A6740" s="81"/>
      <c r="O6740" s="12"/>
      <c r="P6740" s="12"/>
      <c r="Q6740" s="12"/>
      <c r="R6740" s="12"/>
      <c r="S6740" s="12"/>
      <c r="U6740" s="3"/>
      <c r="V6740" s="3"/>
    </row>
    <row r="6741" spans="1:22" x14ac:dyDescent="0.3">
      <c r="A6741" s="81"/>
      <c r="O6741" s="12"/>
      <c r="P6741" s="12"/>
      <c r="Q6741" s="12"/>
      <c r="R6741" s="12"/>
      <c r="S6741" s="12"/>
      <c r="U6741" s="3"/>
      <c r="V6741" s="3"/>
    </row>
    <row r="6742" spans="1:22" x14ac:dyDescent="0.3">
      <c r="A6742" s="81"/>
      <c r="O6742" s="12"/>
      <c r="P6742" s="12"/>
      <c r="Q6742" s="12"/>
      <c r="R6742" s="12"/>
      <c r="S6742" s="12"/>
      <c r="U6742" s="3"/>
      <c r="V6742" s="3"/>
    </row>
    <row r="6743" spans="1:22" x14ac:dyDescent="0.3">
      <c r="A6743" s="81"/>
      <c r="O6743" s="12"/>
      <c r="P6743" s="12"/>
      <c r="Q6743" s="12"/>
      <c r="R6743" s="12"/>
      <c r="S6743" s="12"/>
      <c r="U6743" s="3"/>
      <c r="V6743" s="3"/>
    </row>
    <row r="6744" spans="1:22" x14ac:dyDescent="0.3">
      <c r="A6744" s="81"/>
      <c r="O6744" s="12"/>
      <c r="P6744" s="12"/>
      <c r="Q6744" s="12"/>
      <c r="R6744" s="12"/>
      <c r="S6744" s="12"/>
      <c r="U6744" s="3"/>
      <c r="V6744" s="3"/>
    </row>
    <row r="6745" spans="1:22" x14ac:dyDescent="0.3">
      <c r="A6745" s="81"/>
      <c r="O6745" s="12"/>
      <c r="P6745" s="12"/>
      <c r="Q6745" s="12"/>
      <c r="R6745" s="12"/>
      <c r="S6745" s="12"/>
      <c r="U6745" s="3"/>
      <c r="V6745" s="3"/>
    </row>
    <row r="6746" spans="1:22" x14ac:dyDescent="0.3">
      <c r="A6746" s="81"/>
      <c r="O6746" s="12"/>
      <c r="P6746" s="12"/>
      <c r="Q6746" s="12"/>
      <c r="R6746" s="12"/>
      <c r="S6746" s="12"/>
      <c r="U6746" s="3"/>
      <c r="V6746" s="3"/>
    </row>
    <row r="6747" spans="1:22" x14ac:dyDescent="0.3">
      <c r="A6747" s="81"/>
      <c r="O6747" s="12"/>
      <c r="P6747" s="12"/>
      <c r="Q6747" s="12"/>
      <c r="R6747" s="12"/>
      <c r="S6747" s="12"/>
      <c r="U6747" s="3"/>
      <c r="V6747" s="3"/>
    </row>
    <row r="6748" spans="1:22" x14ac:dyDescent="0.3">
      <c r="A6748" s="81"/>
      <c r="O6748" s="12"/>
      <c r="P6748" s="12"/>
      <c r="Q6748" s="12"/>
      <c r="R6748" s="12"/>
      <c r="S6748" s="12"/>
      <c r="U6748" s="3"/>
      <c r="V6748" s="3"/>
    </row>
    <row r="6749" spans="1:22" x14ac:dyDescent="0.3">
      <c r="A6749" s="81"/>
      <c r="O6749" s="12"/>
      <c r="P6749" s="12"/>
      <c r="Q6749" s="12"/>
      <c r="R6749" s="12"/>
      <c r="S6749" s="12"/>
      <c r="U6749" s="3"/>
      <c r="V6749" s="3"/>
    </row>
    <row r="6750" spans="1:22" x14ac:dyDescent="0.3">
      <c r="A6750" s="81"/>
      <c r="O6750" s="12"/>
      <c r="P6750" s="12"/>
      <c r="Q6750" s="12"/>
      <c r="R6750" s="12"/>
      <c r="S6750" s="12"/>
      <c r="U6750" s="3"/>
      <c r="V6750" s="3"/>
    </row>
    <row r="6751" spans="1:22" x14ac:dyDescent="0.3">
      <c r="A6751" s="81"/>
      <c r="O6751" s="12"/>
      <c r="P6751" s="12"/>
      <c r="Q6751" s="12"/>
      <c r="R6751" s="12"/>
      <c r="S6751" s="12"/>
      <c r="U6751" s="3"/>
      <c r="V6751" s="3"/>
    </row>
    <row r="6752" spans="1:22" x14ac:dyDescent="0.3">
      <c r="A6752" s="81"/>
      <c r="O6752" s="12"/>
      <c r="P6752" s="12"/>
      <c r="Q6752" s="12"/>
      <c r="R6752" s="12"/>
      <c r="S6752" s="12"/>
      <c r="U6752" s="3"/>
      <c r="V6752" s="3"/>
    </row>
    <row r="6753" spans="1:22" x14ac:dyDescent="0.3">
      <c r="A6753" s="81"/>
      <c r="O6753" s="12"/>
      <c r="P6753" s="12"/>
      <c r="Q6753" s="12"/>
      <c r="R6753" s="12"/>
      <c r="S6753" s="12"/>
      <c r="U6753" s="3"/>
      <c r="V6753" s="3"/>
    </row>
    <row r="6754" spans="1:22" x14ac:dyDescent="0.3">
      <c r="A6754" s="81"/>
      <c r="O6754" s="12"/>
      <c r="P6754" s="12"/>
      <c r="Q6754" s="12"/>
      <c r="R6754" s="12"/>
      <c r="S6754" s="12"/>
      <c r="U6754" s="3"/>
      <c r="V6754" s="3"/>
    </row>
    <row r="6755" spans="1:22" x14ac:dyDescent="0.3">
      <c r="A6755" s="81"/>
      <c r="O6755" s="12"/>
      <c r="P6755" s="12"/>
      <c r="Q6755" s="12"/>
      <c r="R6755" s="12"/>
      <c r="S6755" s="12"/>
      <c r="U6755" s="3"/>
      <c r="V6755" s="3"/>
    </row>
    <row r="6756" spans="1:22" x14ac:dyDescent="0.3">
      <c r="A6756" s="81"/>
      <c r="O6756" s="12"/>
      <c r="P6756" s="12"/>
      <c r="Q6756" s="12"/>
      <c r="R6756" s="12"/>
      <c r="S6756" s="12"/>
      <c r="U6756" s="3"/>
      <c r="V6756" s="3"/>
    </row>
    <row r="6757" spans="1:22" x14ac:dyDescent="0.3">
      <c r="A6757" s="81"/>
      <c r="O6757" s="12"/>
      <c r="P6757" s="12"/>
      <c r="Q6757" s="12"/>
      <c r="R6757" s="12"/>
      <c r="S6757" s="12"/>
      <c r="U6757" s="3"/>
      <c r="V6757" s="3"/>
    </row>
    <row r="6758" spans="1:22" x14ac:dyDescent="0.3">
      <c r="A6758" s="81"/>
      <c r="O6758" s="12"/>
      <c r="P6758" s="12"/>
      <c r="Q6758" s="12"/>
      <c r="R6758" s="12"/>
      <c r="S6758" s="12"/>
      <c r="U6758" s="3"/>
      <c r="V6758" s="3"/>
    </row>
    <row r="6759" spans="1:22" x14ac:dyDescent="0.3">
      <c r="A6759" s="81"/>
      <c r="O6759" s="12"/>
      <c r="P6759" s="12"/>
      <c r="Q6759" s="12"/>
      <c r="R6759" s="12"/>
      <c r="S6759" s="12"/>
      <c r="U6759" s="3"/>
      <c r="V6759" s="3"/>
    </row>
    <row r="6760" spans="1:22" x14ac:dyDescent="0.3">
      <c r="A6760" s="81"/>
      <c r="O6760" s="12"/>
      <c r="P6760" s="12"/>
      <c r="Q6760" s="12"/>
      <c r="R6760" s="12"/>
      <c r="S6760" s="12"/>
      <c r="U6760" s="3"/>
      <c r="V6760" s="3"/>
    </row>
    <row r="6761" spans="1:22" x14ac:dyDescent="0.3">
      <c r="A6761" s="81"/>
      <c r="O6761" s="12"/>
      <c r="P6761" s="12"/>
      <c r="Q6761" s="12"/>
      <c r="R6761" s="12"/>
      <c r="S6761" s="12"/>
      <c r="U6761" s="3"/>
      <c r="V6761" s="3"/>
    </row>
    <row r="6762" spans="1:22" x14ac:dyDescent="0.3">
      <c r="A6762" s="81"/>
      <c r="O6762" s="12"/>
      <c r="P6762" s="12"/>
      <c r="Q6762" s="12"/>
      <c r="R6762" s="12"/>
      <c r="S6762" s="12"/>
      <c r="U6762" s="3"/>
      <c r="V6762" s="3"/>
    </row>
    <row r="6763" spans="1:22" x14ac:dyDescent="0.3">
      <c r="A6763" s="81"/>
      <c r="O6763" s="12"/>
      <c r="P6763" s="12"/>
      <c r="Q6763" s="12"/>
      <c r="R6763" s="12"/>
      <c r="S6763" s="12"/>
      <c r="U6763" s="3"/>
      <c r="V6763" s="3"/>
    </row>
    <row r="6764" spans="1:22" x14ac:dyDescent="0.3">
      <c r="A6764" s="81"/>
      <c r="O6764" s="12"/>
      <c r="P6764" s="12"/>
      <c r="Q6764" s="12"/>
      <c r="R6764" s="12"/>
      <c r="S6764" s="12"/>
      <c r="U6764" s="3"/>
      <c r="V6764" s="3"/>
    </row>
    <row r="6765" spans="1:22" x14ac:dyDescent="0.3">
      <c r="A6765" s="81"/>
      <c r="O6765" s="12"/>
      <c r="P6765" s="12"/>
      <c r="Q6765" s="12"/>
      <c r="R6765" s="12"/>
      <c r="S6765" s="12"/>
      <c r="U6765" s="3"/>
      <c r="V6765" s="3"/>
    </row>
    <row r="6766" spans="1:22" x14ac:dyDescent="0.3">
      <c r="A6766" s="81"/>
      <c r="O6766" s="12"/>
      <c r="P6766" s="12"/>
      <c r="Q6766" s="12"/>
      <c r="R6766" s="12"/>
      <c r="S6766" s="12"/>
      <c r="U6766" s="3"/>
      <c r="V6766" s="3"/>
    </row>
    <row r="6767" spans="1:22" x14ac:dyDescent="0.3">
      <c r="A6767" s="81"/>
      <c r="O6767" s="12"/>
      <c r="P6767" s="12"/>
      <c r="Q6767" s="12"/>
      <c r="R6767" s="12"/>
      <c r="S6767" s="12"/>
      <c r="U6767" s="3"/>
      <c r="V6767" s="3"/>
    </row>
    <row r="6768" spans="1:22" x14ac:dyDescent="0.3">
      <c r="A6768" s="81"/>
      <c r="O6768" s="12"/>
      <c r="P6768" s="12"/>
      <c r="Q6768" s="12"/>
      <c r="R6768" s="12"/>
      <c r="S6768" s="12"/>
      <c r="U6768" s="3"/>
      <c r="V6768" s="3"/>
    </row>
    <row r="6769" spans="1:22" x14ac:dyDescent="0.3">
      <c r="A6769" s="81"/>
      <c r="O6769" s="12"/>
      <c r="P6769" s="12"/>
      <c r="Q6769" s="12"/>
      <c r="R6769" s="12"/>
      <c r="S6769" s="12"/>
      <c r="U6769" s="3"/>
      <c r="V6769" s="3"/>
    </row>
    <row r="6770" spans="1:22" x14ac:dyDescent="0.3">
      <c r="A6770" s="81"/>
      <c r="O6770" s="12"/>
      <c r="P6770" s="12"/>
      <c r="Q6770" s="12"/>
      <c r="R6770" s="12"/>
      <c r="S6770" s="12"/>
      <c r="U6770" s="3"/>
      <c r="V6770" s="3"/>
    </row>
    <row r="6771" spans="1:22" x14ac:dyDescent="0.3">
      <c r="A6771" s="81"/>
      <c r="O6771" s="12"/>
      <c r="P6771" s="12"/>
      <c r="Q6771" s="12"/>
      <c r="R6771" s="12"/>
      <c r="S6771" s="12"/>
      <c r="U6771" s="3"/>
      <c r="V6771" s="3"/>
    </row>
    <row r="6772" spans="1:22" x14ac:dyDescent="0.3">
      <c r="A6772" s="81"/>
      <c r="O6772" s="12"/>
      <c r="P6772" s="12"/>
      <c r="Q6772" s="12"/>
      <c r="R6772" s="12"/>
      <c r="S6772" s="12"/>
      <c r="U6772" s="3"/>
      <c r="V6772" s="3"/>
    </row>
    <row r="6773" spans="1:22" x14ac:dyDescent="0.3">
      <c r="A6773" s="81"/>
      <c r="O6773" s="12"/>
      <c r="P6773" s="12"/>
      <c r="Q6773" s="12"/>
      <c r="R6773" s="12"/>
      <c r="S6773" s="12"/>
      <c r="U6773" s="3"/>
      <c r="V6773" s="3"/>
    </row>
    <row r="6774" spans="1:22" x14ac:dyDescent="0.3">
      <c r="A6774" s="81"/>
      <c r="O6774" s="12"/>
      <c r="P6774" s="12"/>
      <c r="Q6774" s="12"/>
      <c r="R6774" s="12"/>
      <c r="S6774" s="12"/>
      <c r="U6774" s="3"/>
      <c r="V6774" s="3"/>
    </row>
    <row r="6775" spans="1:22" x14ac:dyDescent="0.3">
      <c r="A6775" s="81"/>
      <c r="O6775" s="12"/>
      <c r="P6775" s="12"/>
      <c r="Q6775" s="12"/>
      <c r="R6775" s="12"/>
      <c r="S6775" s="12"/>
      <c r="U6775" s="3"/>
      <c r="V6775" s="3"/>
    </row>
    <row r="6776" spans="1:22" x14ac:dyDescent="0.3">
      <c r="A6776" s="81"/>
      <c r="O6776" s="12"/>
      <c r="P6776" s="12"/>
      <c r="Q6776" s="12"/>
      <c r="R6776" s="12"/>
      <c r="S6776" s="12"/>
      <c r="U6776" s="3"/>
      <c r="V6776" s="3"/>
    </row>
    <row r="6777" spans="1:22" x14ac:dyDescent="0.3">
      <c r="A6777" s="81"/>
      <c r="O6777" s="12"/>
      <c r="P6777" s="12"/>
      <c r="Q6777" s="12"/>
      <c r="R6777" s="12"/>
      <c r="S6777" s="12"/>
      <c r="U6777" s="3"/>
      <c r="V6777" s="3"/>
    </row>
    <row r="6778" spans="1:22" x14ac:dyDescent="0.3">
      <c r="A6778" s="81"/>
      <c r="O6778" s="12"/>
      <c r="P6778" s="12"/>
      <c r="Q6778" s="12"/>
      <c r="R6778" s="12"/>
      <c r="S6778" s="12"/>
      <c r="U6778" s="3"/>
      <c r="V6778" s="3"/>
    </row>
    <row r="6779" spans="1:22" x14ac:dyDescent="0.3">
      <c r="A6779" s="81"/>
      <c r="O6779" s="12"/>
      <c r="P6779" s="12"/>
      <c r="Q6779" s="12"/>
      <c r="R6779" s="12"/>
      <c r="S6779" s="12"/>
      <c r="U6779" s="3"/>
      <c r="V6779" s="3"/>
    </row>
    <row r="6780" spans="1:22" x14ac:dyDescent="0.3">
      <c r="A6780" s="81"/>
      <c r="O6780" s="12"/>
      <c r="P6780" s="12"/>
      <c r="Q6780" s="12"/>
      <c r="R6780" s="12"/>
      <c r="S6780" s="12"/>
      <c r="U6780" s="3"/>
      <c r="V6780" s="3"/>
    </row>
    <row r="6781" spans="1:22" x14ac:dyDescent="0.3">
      <c r="A6781" s="81"/>
      <c r="O6781" s="12"/>
      <c r="P6781" s="12"/>
      <c r="Q6781" s="12"/>
      <c r="R6781" s="12"/>
      <c r="S6781" s="12"/>
      <c r="U6781" s="3"/>
      <c r="V6781" s="3"/>
    </row>
    <row r="6782" spans="1:22" x14ac:dyDescent="0.3">
      <c r="A6782" s="81"/>
      <c r="O6782" s="12"/>
      <c r="P6782" s="12"/>
      <c r="Q6782" s="12"/>
      <c r="R6782" s="12"/>
      <c r="S6782" s="12"/>
      <c r="U6782" s="3"/>
      <c r="V6782" s="3"/>
    </row>
    <row r="6783" spans="1:22" x14ac:dyDescent="0.3">
      <c r="A6783" s="81"/>
      <c r="O6783" s="12"/>
      <c r="P6783" s="12"/>
      <c r="Q6783" s="12"/>
      <c r="R6783" s="12"/>
      <c r="S6783" s="12"/>
      <c r="U6783" s="3"/>
      <c r="V6783" s="3"/>
    </row>
    <row r="6784" spans="1:22" x14ac:dyDescent="0.3">
      <c r="A6784" s="81"/>
      <c r="O6784" s="12"/>
      <c r="P6784" s="12"/>
      <c r="Q6784" s="12"/>
      <c r="R6784" s="12"/>
      <c r="S6784" s="12"/>
      <c r="U6784" s="3"/>
      <c r="V6784" s="3"/>
    </row>
    <row r="6785" spans="1:22" x14ac:dyDescent="0.3">
      <c r="A6785" s="81"/>
      <c r="O6785" s="12"/>
      <c r="P6785" s="12"/>
      <c r="Q6785" s="12"/>
      <c r="R6785" s="12"/>
      <c r="S6785" s="12"/>
      <c r="U6785" s="3"/>
      <c r="V6785" s="3"/>
    </row>
    <row r="6786" spans="1:22" x14ac:dyDescent="0.3">
      <c r="A6786" s="81"/>
      <c r="O6786" s="12"/>
      <c r="P6786" s="12"/>
      <c r="Q6786" s="12"/>
      <c r="R6786" s="12"/>
      <c r="S6786" s="12"/>
      <c r="U6786" s="3"/>
      <c r="V6786" s="3"/>
    </row>
    <row r="6787" spans="1:22" x14ac:dyDescent="0.3">
      <c r="A6787" s="81"/>
      <c r="O6787" s="12"/>
      <c r="P6787" s="12"/>
      <c r="Q6787" s="12"/>
      <c r="R6787" s="12"/>
      <c r="S6787" s="12"/>
      <c r="U6787" s="3"/>
      <c r="V6787" s="3"/>
    </row>
    <row r="6788" spans="1:22" x14ac:dyDescent="0.3">
      <c r="A6788" s="81"/>
      <c r="O6788" s="12"/>
      <c r="P6788" s="12"/>
      <c r="Q6788" s="12"/>
      <c r="R6788" s="12"/>
      <c r="S6788" s="12"/>
      <c r="U6788" s="3"/>
      <c r="V6788" s="3"/>
    </row>
    <row r="6789" spans="1:22" x14ac:dyDescent="0.3">
      <c r="A6789" s="81"/>
      <c r="O6789" s="12"/>
      <c r="P6789" s="12"/>
      <c r="Q6789" s="12"/>
      <c r="R6789" s="12"/>
      <c r="S6789" s="12"/>
      <c r="U6789" s="3"/>
      <c r="V6789" s="3"/>
    </row>
    <row r="6790" spans="1:22" x14ac:dyDescent="0.3">
      <c r="A6790" s="81"/>
      <c r="O6790" s="12"/>
      <c r="P6790" s="12"/>
      <c r="Q6790" s="12"/>
      <c r="R6790" s="12"/>
      <c r="S6790" s="12"/>
      <c r="U6790" s="3"/>
      <c r="V6790" s="3"/>
    </row>
    <row r="6791" spans="1:22" x14ac:dyDescent="0.3">
      <c r="A6791" s="81"/>
      <c r="O6791" s="12"/>
      <c r="P6791" s="12"/>
      <c r="Q6791" s="12"/>
      <c r="R6791" s="12"/>
      <c r="S6791" s="12"/>
      <c r="U6791" s="3"/>
      <c r="V6791" s="3"/>
    </row>
    <row r="6792" spans="1:22" x14ac:dyDescent="0.3">
      <c r="A6792" s="81"/>
      <c r="O6792" s="12"/>
      <c r="P6792" s="12"/>
      <c r="Q6792" s="12"/>
      <c r="R6792" s="12"/>
      <c r="S6792" s="12"/>
      <c r="U6792" s="3"/>
      <c r="V6792" s="3"/>
    </row>
    <row r="6793" spans="1:22" x14ac:dyDescent="0.3">
      <c r="A6793" s="81"/>
      <c r="O6793" s="12"/>
      <c r="P6793" s="12"/>
      <c r="Q6793" s="12"/>
      <c r="R6793" s="12"/>
      <c r="S6793" s="12"/>
      <c r="U6793" s="3"/>
      <c r="V6793" s="3"/>
    </row>
    <row r="6794" spans="1:22" x14ac:dyDescent="0.3">
      <c r="A6794" s="81"/>
      <c r="O6794" s="12"/>
      <c r="P6794" s="12"/>
      <c r="Q6794" s="12"/>
      <c r="R6794" s="12"/>
      <c r="S6794" s="12"/>
      <c r="U6794" s="3"/>
      <c r="V6794" s="3"/>
    </row>
    <row r="6795" spans="1:22" x14ac:dyDescent="0.3">
      <c r="A6795" s="81"/>
      <c r="O6795" s="12"/>
      <c r="P6795" s="12"/>
      <c r="Q6795" s="12"/>
      <c r="R6795" s="12"/>
      <c r="S6795" s="12"/>
      <c r="U6795" s="3"/>
      <c r="V6795" s="3"/>
    </row>
    <row r="6796" spans="1:22" x14ac:dyDescent="0.3">
      <c r="A6796" s="81"/>
      <c r="O6796" s="12"/>
      <c r="P6796" s="12"/>
      <c r="Q6796" s="12"/>
      <c r="R6796" s="12"/>
      <c r="S6796" s="12"/>
      <c r="U6796" s="3"/>
      <c r="V6796" s="3"/>
    </row>
    <row r="6797" spans="1:22" x14ac:dyDescent="0.3">
      <c r="A6797" s="81"/>
      <c r="O6797" s="12"/>
      <c r="P6797" s="12"/>
      <c r="Q6797" s="12"/>
      <c r="R6797" s="12"/>
      <c r="S6797" s="12"/>
      <c r="U6797" s="3"/>
      <c r="V6797" s="3"/>
    </row>
    <row r="6798" spans="1:22" x14ac:dyDescent="0.3">
      <c r="A6798" s="81"/>
      <c r="O6798" s="12"/>
      <c r="P6798" s="12"/>
      <c r="Q6798" s="12"/>
      <c r="R6798" s="12"/>
      <c r="S6798" s="12"/>
      <c r="U6798" s="3"/>
      <c r="V6798" s="3"/>
    </row>
    <row r="6799" spans="1:22" x14ac:dyDescent="0.3">
      <c r="A6799" s="81"/>
      <c r="O6799" s="12"/>
      <c r="P6799" s="12"/>
      <c r="Q6799" s="12"/>
      <c r="R6799" s="12"/>
      <c r="S6799" s="12"/>
      <c r="U6799" s="3"/>
      <c r="V6799" s="3"/>
    </row>
    <row r="6800" spans="1:22" x14ac:dyDescent="0.3">
      <c r="A6800" s="81"/>
      <c r="O6800" s="12"/>
      <c r="P6800" s="12"/>
      <c r="Q6800" s="12"/>
      <c r="R6800" s="12"/>
      <c r="S6800" s="12"/>
      <c r="U6800" s="3"/>
      <c r="V6800" s="3"/>
    </row>
    <row r="6801" spans="1:22" x14ac:dyDescent="0.3">
      <c r="A6801" s="81"/>
      <c r="O6801" s="12"/>
      <c r="P6801" s="12"/>
      <c r="Q6801" s="12"/>
      <c r="R6801" s="12"/>
      <c r="S6801" s="12"/>
      <c r="U6801" s="3"/>
      <c r="V6801" s="3"/>
    </row>
    <row r="6802" spans="1:22" x14ac:dyDescent="0.3">
      <c r="A6802" s="81"/>
      <c r="O6802" s="12"/>
      <c r="P6802" s="12"/>
      <c r="Q6802" s="12"/>
      <c r="R6802" s="12"/>
      <c r="S6802" s="12"/>
      <c r="U6802" s="3"/>
      <c r="V6802" s="3"/>
    </row>
    <row r="6803" spans="1:22" x14ac:dyDescent="0.3">
      <c r="A6803" s="81"/>
      <c r="O6803" s="12"/>
      <c r="P6803" s="12"/>
      <c r="Q6803" s="12"/>
      <c r="R6803" s="12"/>
      <c r="S6803" s="12"/>
      <c r="U6803" s="3"/>
      <c r="V6803" s="3"/>
    </row>
    <row r="6804" spans="1:22" x14ac:dyDescent="0.3">
      <c r="A6804" s="81"/>
      <c r="O6804" s="12"/>
      <c r="P6804" s="12"/>
      <c r="Q6804" s="12"/>
      <c r="R6804" s="12"/>
      <c r="S6804" s="12"/>
      <c r="U6804" s="3"/>
      <c r="V6804" s="3"/>
    </row>
    <row r="6805" spans="1:22" x14ac:dyDescent="0.3">
      <c r="A6805" s="81"/>
      <c r="O6805" s="12"/>
      <c r="P6805" s="12"/>
      <c r="Q6805" s="12"/>
      <c r="R6805" s="12"/>
      <c r="S6805" s="12"/>
      <c r="U6805" s="3"/>
      <c r="V6805" s="3"/>
    </row>
    <row r="6806" spans="1:22" x14ac:dyDescent="0.3">
      <c r="A6806" s="81"/>
      <c r="O6806" s="12"/>
      <c r="P6806" s="12"/>
      <c r="Q6806" s="12"/>
      <c r="R6806" s="12"/>
      <c r="S6806" s="12"/>
      <c r="U6806" s="3"/>
      <c r="V6806" s="3"/>
    </row>
    <row r="6807" spans="1:22" x14ac:dyDescent="0.3">
      <c r="A6807" s="81"/>
      <c r="O6807" s="12"/>
      <c r="P6807" s="12"/>
      <c r="Q6807" s="12"/>
      <c r="R6807" s="12"/>
      <c r="S6807" s="12"/>
      <c r="U6807" s="3"/>
      <c r="V6807" s="3"/>
    </row>
    <row r="6808" spans="1:22" x14ac:dyDescent="0.3">
      <c r="A6808" s="81"/>
      <c r="O6808" s="12"/>
      <c r="P6808" s="12"/>
      <c r="Q6808" s="12"/>
      <c r="R6808" s="12"/>
      <c r="S6808" s="12"/>
      <c r="U6808" s="3"/>
      <c r="V6808" s="3"/>
    </row>
    <row r="6809" spans="1:22" x14ac:dyDescent="0.3">
      <c r="A6809" s="81"/>
      <c r="O6809" s="12"/>
      <c r="P6809" s="12"/>
      <c r="Q6809" s="12"/>
      <c r="R6809" s="12"/>
      <c r="S6809" s="12"/>
      <c r="U6809" s="3"/>
      <c r="V6809" s="3"/>
    </row>
    <row r="6810" spans="1:22" x14ac:dyDescent="0.3">
      <c r="A6810" s="81"/>
      <c r="O6810" s="12"/>
      <c r="P6810" s="12"/>
      <c r="Q6810" s="12"/>
      <c r="R6810" s="12"/>
      <c r="S6810" s="12"/>
      <c r="U6810" s="3"/>
      <c r="V6810" s="3"/>
    </row>
    <row r="6811" spans="1:22" x14ac:dyDescent="0.3">
      <c r="A6811" s="81"/>
      <c r="O6811" s="12"/>
      <c r="P6811" s="12"/>
      <c r="Q6811" s="12"/>
      <c r="R6811" s="12"/>
      <c r="S6811" s="12"/>
      <c r="U6811" s="3"/>
      <c r="V6811" s="3"/>
    </row>
    <row r="6812" spans="1:22" x14ac:dyDescent="0.3">
      <c r="A6812" s="81"/>
      <c r="O6812" s="12"/>
      <c r="P6812" s="12"/>
      <c r="Q6812" s="12"/>
      <c r="R6812" s="12"/>
      <c r="S6812" s="12"/>
      <c r="U6812" s="3"/>
      <c r="V6812" s="3"/>
    </row>
    <row r="6813" spans="1:22" x14ac:dyDescent="0.3">
      <c r="A6813" s="81"/>
      <c r="O6813" s="12"/>
      <c r="P6813" s="12"/>
      <c r="Q6813" s="12"/>
      <c r="R6813" s="12"/>
      <c r="S6813" s="12"/>
      <c r="U6813" s="3"/>
      <c r="V6813" s="3"/>
    </row>
    <row r="6814" spans="1:22" x14ac:dyDescent="0.3">
      <c r="A6814" s="81"/>
      <c r="O6814" s="12"/>
      <c r="P6814" s="12"/>
      <c r="Q6814" s="12"/>
      <c r="R6814" s="12"/>
      <c r="S6814" s="12"/>
      <c r="U6814" s="3"/>
      <c r="V6814" s="3"/>
    </row>
    <row r="6815" spans="1:22" x14ac:dyDescent="0.3">
      <c r="A6815" s="81"/>
      <c r="O6815" s="12"/>
      <c r="P6815" s="12"/>
      <c r="Q6815" s="12"/>
      <c r="R6815" s="12"/>
      <c r="S6815" s="12"/>
      <c r="U6815" s="3"/>
      <c r="V6815" s="3"/>
    </row>
    <row r="6816" spans="1:22" x14ac:dyDescent="0.3">
      <c r="A6816" s="81"/>
      <c r="O6816" s="12"/>
      <c r="P6816" s="12"/>
      <c r="Q6816" s="12"/>
      <c r="R6816" s="12"/>
      <c r="S6816" s="12"/>
      <c r="U6816" s="3"/>
      <c r="V6816" s="3"/>
    </row>
    <row r="6817" spans="1:22" x14ac:dyDescent="0.3">
      <c r="A6817" s="81"/>
      <c r="O6817" s="12"/>
      <c r="P6817" s="12"/>
      <c r="Q6817" s="12"/>
      <c r="R6817" s="12"/>
      <c r="S6817" s="12"/>
      <c r="U6817" s="3"/>
      <c r="V6817" s="3"/>
    </row>
    <row r="6818" spans="1:22" x14ac:dyDescent="0.3">
      <c r="A6818" s="81"/>
      <c r="O6818" s="12"/>
      <c r="P6818" s="12"/>
      <c r="Q6818" s="12"/>
      <c r="R6818" s="12"/>
      <c r="S6818" s="12"/>
      <c r="U6818" s="3"/>
      <c r="V6818" s="3"/>
    </row>
    <row r="6819" spans="1:22" x14ac:dyDescent="0.3">
      <c r="A6819" s="81"/>
      <c r="O6819" s="12"/>
      <c r="P6819" s="12"/>
      <c r="Q6819" s="12"/>
      <c r="R6819" s="12"/>
      <c r="S6819" s="12"/>
      <c r="U6819" s="3"/>
      <c r="V6819" s="3"/>
    </row>
    <row r="6820" spans="1:22" x14ac:dyDescent="0.3">
      <c r="A6820" s="81"/>
      <c r="O6820" s="12"/>
      <c r="P6820" s="12"/>
      <c r="Q6820" s="12"/>
      <c r="R6820" s="12"/>
      <c r="S6820" s="12"/>
      <c r="U6820" s="3"/>
      <c r="V6820" s="3"/>
    </row>
    <row r="6821" spans="1:22" x14ac:dyDescent="0.3">
      <c r="A6821" s="81"/>
      <c r="O6821" s="12"/>
      <c r="P6821" s="12"/>
      <c r="Q6821" s="12"/>
      <c r="R6821" s="12"/>
      <c r="S6821" s="12"/>
      <c r="U6821" s="3"/>
      <c r="V6821" s="3"/>
    </row>
    <row r="6822" spans="1:22" x14ac:dyDescent="0.3">
      <c r="A6822" s="81"/>
      <c r="O6822" s="12"/>
      <c r="P6822" s="12"/>
      <c r="Q6822" s="12"/>
      <c r="R6822" s="12"/>
      <c r="S6822" s="12"/>
      <c r="U6822" s="3"/>
      <c r="V6822" s="3"/>
    </row>
    <row r="6823" spans="1:22" x14ac:dyDescent="0.3">
      <c r="A6823" s="81"/>
      <c r="O6823" s="12"/>
      <c r="P6823" s="12"/>
      <c r="Q6823" s="12"/>
      <c r="R6823" s="12"/>
      <c r="S6823" s="12"/>
      <c r="U6823" s="3"/>
      <c r="V6823" s="3"/>
    </row>
    <row r="6824" spans="1:22" x14ac:dyDescent="0.3">
      <c r="A6824" s="81"/>
      <c r="O6824" s="12"/>
      <c r="P6824" s="12"/>
      <c r="Q6824" s="12"/>
      <c r="R6824" s="12"/>
      <c r="S6824" s="12"/>
      <c r="U6824" s="3"/>
      <c r="V6824" s="3"/>
    </row>
    <row r="6825" spans="1:22" x14ac:dyDescent="0.3">
      <c r="A6825" s="81"/>
      <c r="O6825" s="12"/>
      <c r="P6825" s="12"/>
      <c r="Q6825" s="12"/>
      <c r="R6825" s="12"/>
      <c r="S6825" s="12"/>
      <c r="U6825" s="3"/>
      <c r="V6825" s="3"/>
    </row>
    <row r="6826" spans="1:22" x14ac:dyDescent="0.3">
      <c r="A6826" s="81"/>
      <c r="O6826" s="12"/>
      <c r="P6826" s="12"/>
      <c r="Q6826" s="12"/>
      <c r="R6826" s="12"/>
      <c r="S6826" s="12"/>
      <c r="U6826" s="3"/>
      <c r="V6826" s="3"/>
    </row>
    <row r="6827" spans="1:22" x14ac:dyDescent="0.3">
      <c r="A6827" s="81"/>
      <c r="O6827" s="12"/>
      <c r="P6827" s="12"/>
      <c r="Q6827" s="12"/>
      <c r="R6827" s="12"/>
      <c r="S6827" s="12"/>
      <c r="U6827" s="3"/>
      <c r="V6827" s="3"/>
    </row>
    <row r="6828" spans="1:22" x14ac:dyDescent="0.3">
      <c r="A6828" s="81"/>
      <c r="O6828" s="12"/>
      <c r="P6828" s="12"/>
      <c r="Q6828" s="12"/>
      <c r="R6828" s="12"/>
      <c r="S6828" s="12"/>
      <c r="U6828" s="3"/>
      <c r="V6828" s="3"/>
    </row>
    <row r="6829" spans="1:22" x14ac:dyDescent="0.3">
      <c r="A6829" s="81"/>
      <c r="O6829" s="12"/>
      <c r="P6829" s="12"/>
      <c r="Q6829" s="12"/>
      <c r="R6829" s="12"/>
      <c r="S6829" s="12"/>
      <c r="U6829" s="3"/>
      <c r="V6829" s="3"/>
    </row>
    <row r="6830" spans="1:22" x14ac:dyDescent="0.3">
      <c r="A6830" s="81"/>
      <c r="O6830" s="12"/>
      <c r="P6830" s="12"/>
      <c r="Q6830" s="12"/>
      <c r="R6830" s="12"/>
      <c r="S6830" s="12"/>
      <c r="U6830" s="3"/>
      <c r="V6830" s="3"/>
    </row>
    <row r="6831" spans="1:22" x14ac:dyDescent="0.3">
      <c r="A6831" s="81"/>
      <c r="O6831" s="12"/>
      <c r="P6831" s="12"/>
      <c r="Q6831" s="12"/>
      <c r="R6831" s="12"/>
      <c r="S6831" s="12"/>
      <c r="U6831" s="3"/>
      <c r="V6831" s="3"/>
    </row>
    <row r="6832" spans="1:22" x14ac:dyDescent="0.3">
      <c r="A6832" s="81"/>
      <c r="O6832" s="12"/>
      <c r="P6832" s="12"/>
      <c r="Q6832" s="12"/>
      <c r="R6832" s="12"/>
      <c r="S6832" s="12"/>
      <c r="U6832" s="3"/>
      <c r="V6832" s="3"/>
    </row>
    <row r="6833" spans="1:22" x14ac:dyDescent="0.3">
      <c r="A6833" s="81"/>
      <c r="O6833" s="12"/>
      <c r="P6833" s="12"/>
      <c r="Q6833" s="12"/>
      <c r="R6833" s="12"/>
      <c r="S6833" s="12"/>
      <c r="U6833" s="3"/>
      <c r="V6833" s="3"/>
    </row>
    <row r="6834" spans="1:22" x14ac:dyDescent="0.3">
      <c r="A6834" s="81"/>
      <c r="O6834" s="12"/>
      <c r="P6834" s="12"/>
      <c r="Q6834" s="12"/>
      <c r="R6834" s="12"/>
      <c r="S6834" s="12"/>
      <c r="U6834" s="3"/>
      <c r="V6834" s="3"/>
    </row>
    <row r="6835" spans="1:22" x14ac:dyDescent="0.3">
      <c r="A6835" s="81"/>
      <c r="O6835" s="12"/>
      <c r="P6835" s="12"/>
      <c r="Q6835" s="12"/>
      <c r="R6835" s="12"/>
      <c r="S6835" s="12"/>
      <c r="U6835" s="3"/>
      <c r="V6835" s="3"/>
    </row>
    <row r="6836" spans="1:22" x14ac:dyDescent="0.3">
      <c r="A6836" s="81"/>
      <c r="O6836" s="12"/>
      <c r="P6836" s="12"/>
      <c r="Q6836" s="12"/>
      <c r="R6836" s="12"/>
      <c r="S6836" s="12"/>
      <c r="U6836" s="3"/>
      <c r="V6836" s="3"/>
    </row>
    <row r="6837" spans="1:22" x14ac:dyDescent="0.3">
      <c r="A6837" s="81"/>
      <c r="O6837" s="12"/>
      <c r="P6837" s="12"/>
      <c r="Q6837" s="12"/>
      <c r="R6837" s="12"/>
      <c r="S6837" s="12"/>
      <c r="U6837" s="3"/>
      <c r="V6837" s="3"/>
    </row>
    <row r="6838" spans="1:22" x14ac:dyDescent="0.3">
      <c r="A6838" s="81"/>
      <c r="O6838" s="12"/>
      <c r="P6838" s="12"/>
      <c r="Q6838" s="12"/>
      <c r="R6838" s="12"/>
      <c r="S6838" s="12"/>
      <c r="U6838" s="3"/>
      <c r="V6838" s="3"/>
    </row>
    <row r="6839" spans="1:22" x14ac:dyDescent="0.3">
      <c r="A6839" s="81"/>
      <c r="O6839" s="12"/>
      <c r="P6839" s="12"/>
      <c r="Q6839" s="12"/>
      <c r="R6839" s="12"/>
      <c r="S6839" s="12"/>
      <c r="U6839" s="3"/>
      <c r="V6839" s="3"/>
    </row>
    <row r="6840" spans="1:22" x14ac:dyDescent="0.3">
      <c r="A6840" s="81"/>
      <c r="O6840" s="12"/>
      <c r="P6840" s="12"/>
      <c r="Q6840" s="12"/>
      <c r="R6840" s="12"/>
      <c r="S6840" s="12"/>
      <c r="U6840" s="3"/>
      <c r="V6840" s="3"/>
    </row>
    <row r="6841" spans="1:22" x14ac:dyDescent="0.3">
      <c r="A6841" s="81"/>
      <c r="O6841" s="12"/>
      <c r="P6841" s="12"/>
      <c r="Q6841" s="12"/>
      <c r="R6841" s="12"/>
      <c r="S6841" s="12"/>
      <c r="U6841" s="3"/>
      <c r="V6841" s="3"/>
    </row>
    <row r="6842" spans="1:22" x14ac:dyDescent="0.3">
      <c r="A6842" s="81"/>
      <c r="O6842" s="12"/>
      <c r="P6842" s="12"/>
      <c r="Q6842" s="12"/>
      <c r="R6842" s="12"/>
      <c r="S6842" s="12"/>
      <c r="U6842" s="3"/>
      <c r="V6842" s="3"/>
    </row>
    <row r="6843" spans="1:22" x14ac:dyDescent="0.3">
      <c r="A6843" s="81"/>
      <c r="O6843" s="12"/>
      <c r="P6843" s="12"/>
      <c r="Q6843" s="12"/>
      <c r="R6843" s="12"/>
      <c r="S6843" s="12"/>
      <c r="U6843" s="3"/>
      <c r="V6843" s="3"/>
    </row>
    <row r="6844" spans="1:22" x14ac:dyDescent="0.3">
      <c r="A6844" s="81"/>
      <c r="O6844" s="12"/>
      <c r="P6844" s="12"/>
      <c r="Q6844" s="12"/>
      <c r="R6844" s="12"/>
      <c r="S6844" s="12"/>
      <c r="U6844" s="3"/>
      <c r="V6844" s="3"/>
    </row>
    <row r="6845" spans="1:22" x14ac:dyDescent="0.3">
      <c r="A6845" s="81"/>
      <c r="O6845" s="12"/>
      <c r="P6845" s="12"/>
      <c r="Q6845" s="12"/>
      <c r="R6845" s="12"/>
      <c r="S6845" s="12"/>
      <c r="U6845" s="3"/>
      <c r="V6845" s="3"/>
    </row>
    <row r="6846" spans="1:22" x14ac:dyDescent="0.3">
      <c r="A6846" s="81"/>
      <c r="O6846" s="12"/>
      <c r="P6846" s="12"/>
      <c r="Q6846" s="12"/>
      <c r="R6846" s="12"/>
      <c r="S6846" s="12"/>
      <c r="U6846" s="3"/>
      <c r="V6846" s="3"/>
    </row>
    <row r="6847" spans="1:22" x14ac:dyDescent="0.3">
      <c r="A6847" s="81"/>
      <c r="O6847" s="12"/>
      <c r="P6847" s="12"/>
      <c r="Q6847" s="12"/>
      <c r="R6847" s="12"/>
      <c r="S6847" s="12"/>
      <c r="U6847" s="3"/>
      <c r="V6847" s="3"/>
    </row>
    <row r="6848" spans="1:22" x14ac:dyDescent="0.3">
      <c r="A6848" s="81"/>
      <c r="O6848" s="12"/>
      <c r="P6848" s="12"/>
      <c r="Q6848" s="12"/>
      <c r="R6848" s="12"/>
      <c r="S6848" s="12"/>
      <c r="U6848" s="3"/>
      <c r="V6848" s="3"/>
    </row>
    <row r="6849" spans="1:22" x14ac:dyDescent="0.3">
      <c r="A6849" s="81"/>
      <c r="O6849" s="12"/>
      <c r="P6849" s="12"/>
      <c r="Q6849" s="12"/>
      <c r="R6849" s="12"/>
      <c r="S6849" s="12"/>
      <c r="U6849" s="3"/>
      <c r="V6849" s="3"/>
    </row>
    <row r="6850" spans="1:22" x14ac:dyDescent="0.3">
      <c r="A6850" s="81"/>
      <c r="O6850" s="12"/>
      <c r="P6850" s="12"/>
      <c r="Q6850" s="12"/>
      <c r="R6850" s="12"/>
      <c r="S6850" s="12"/>
      <c r="U6850" s="3"/>
      <c r="V6850" s="3"/>
    </row>
    <row r="6851" spans="1:22" x14ac:dyDescent="0.3">
      <c r="A6851" s="81"/>
      <c r="O6851" s="12"/>
      <c r="P6851" s="12"/>
      <c r="Q6851" s="12"/>
      <c r="R6851" s="12"/>
      <c r="S6851" s="12"/>
      <c r="U6851" s="3"/>
      <c r="V6851" s="3"/>
    </row>
    <row r="6852" spans="1:22" x14ac:dyDescent="0.3">
      <c r="A6852" s="81"/>
      <c r="O6852" s="12"/>
      <c r="P6852" s="12"/>
      <c r="Q6852" s="12"/>
      <c r="R6852" s="12"/>
      <c r="S6852" s="12"/>
      <c r="U6852" s="3"/>
      <c r="V6852" s="3"/>
    </row>
    <row r="6853" spans="1:22" x14ac:dyDescent="0.3">
      <c r="A6853" s="81"/>
      <c r="O6853" s="12"/>
      <c r="P6853" s="12"/>
      <c r="Q6853" s="12"/>
      <c r="R6853" s="12"/>
      <c r="S6853" s="12"/>
      <c r="U6853" s="3"/>
      <c r="V6853" s="3"/>
    </row>
    <row r="6854" spans="1:22" x14ac:dyDescent="0.3">
      <c r="A6854" s="81"/>
      <c r="O6854" s="12"/>
      <c r="P6854" s="12"/>
      <c r="Q6854" s="12"/>
      <c r="R6854" s="12"/>
      <c r="S6854" s="12"/>
      <c r="U6854" s="3"/>
      <c r="V6854" s="3"/>
    </row>
    <row r="6855" spans="1:22" x14ac:dyDescent="0.3">
      <c r="A6855" s="81"/>
      <c r="O6855" s="12"/>
      <c r="P6855" s="12"/>
      <c r="Q6855" s="12"/>
      <c r="R6855" s="12"/>
      <c r="S6855" s="12"/>
      <c r="U6855" s="3"/>
      <c r="V6855" s="3"/>
    </row>
    <row r="6856" spans="1:22" x14ac:dyDescent="0.3">
      <c r="A6856" s="81"/>
      <c r="O6856" s="12"/>
      <c r="P6856" s="12"/>
      <c r="Q6856" s="12"/>
      <c r="R6856" s="12"/>
      <c r="S6856" s="12"/>
      <c r="U6856" s="3"/>
      <c r="V6856" s="3"/>
    </row>
    <row r="6857" spans="1:22" x14ac:dyDescent="0.3">
      <c r="A6857" s="81"/>
      <c r="O6857" s="12"/>
      <c r="P6857" s="12"/>
      <c r="Q6857" s="12"/>
      <c r="R6857" s="12"/>
      <c r="S6857" s="12"/>
      <c r="U6857" s="3"/>
      <c r="V6857" s="3"/>
    </row>
    <row r="6858" spans="1:22" x14ac:dyDescent="0.3">
      <c r="A6858" s="81"/>
      <c r="O6858" s="12"/>
      <c r="P6858" s="12"/>
      <c r="Q6858" s="12"/>
      <c r="R6858" s="12"/>
      <c r="S6858" s="12"/>
      <c r="U6858" s="3"/>
      <c r="V6858" s="3"/>
    </row>
    <row r="6859" spans="1:22" x14ac:dyDescent="0.3">
      <c r="A6859" s="81"/>
      <c r="O6859" s="12"/>
      <c r="P6859" s="12"/>
      <c r="Q6859" s="12"/>
      <c r="R6859" s="12"/>
      <c r="S6859" s="12"/>
      <c r="U6859" s="3"/>
      <c r="V6859" s="3"/>
    </row>
    <row r="6860" spans="1:22" x14ac:dyDescent="0.3">
      <c r="A6860" s="81"/>
      <c r="O6860" s="12"/>
      <c r="P6860" s="12"/>
      <c r="Q6860" s="12"/>
      <c r="R6860" s="12"/>
      <c r="S6860" s="12"/>
      <c r="U6860" s="3"/>
      <c r="V6860" s="3"/>
    </row>
    <row r="6861" spans="1:22" x14ac:dyDescent="0.3">
      <c r="A6861" s="81"/>
      <c r="O6861" s="12"/>
      <c r="P6861" s="12"/>
      <c r="Q6861" s="12"/>
      <c r="R6861" s="12"/>
      <c r="S6861" s="12"/>
      <c r="U6861" s="3"/>
      <c r="V6861" s="3"/>
    </row>
    <row r="6862" spans="1:22" x14ac:dyDescent="0.3">
      <c r="A6862" s="81"/>
      <c r="O6862" s="12"/>
      <c r="P6862" s="12"/>
      <c r="Q6862" s="12"/>
      <c r="R6862" s="12"/>
      <c r="S6862" s="12"/>
      <c r="U6862" s="3"/>
      <c r="V6862" s="3"/>
    </row>
    <row r="6863" spans="1:22" x14ac:dyDescent="0.3">
      <c r="A6863" s="81"/>
      <c r="O6863" s="12"/>
      <c r="P6863" s="12"/>
      <c r="Q6863" s="12"/>
      <c r="R6863" s="12"/>
      <c r="S6863" s="12"/>
      <c r="U6863" s="3"/>
      <c r="V6863" s="3"/>
    </row>
    <row r="6864" spans="1:22" x14ac:dyDescent="0.3">
      <c r="A6864" s="81"/>
      <c r="O6864" s="12"/>
      <c r="P6864" s="12"/>
      <c r="Q6864" s="12"/>
      <c r="R6864" s="12"/>
      <c r="S6864" s="12"/>
      <c r="U6864" s="3"/>
      <c r="V6864" s="3"/>
    </row>
    <row r="6865" spans="1:22" x14ac:dyDescent="0.3">
      <c r="A6865" s="81"/>
      <c r="O6865" s="12"/>
      <c r="P6865" s="12"/>
      <c r="Q6865" s="12"/>
      <c r="R6865" s="12"/>
      <c r="S6865" s="12"/>
      <c r="U6865" s="3"/>
      <c r="V6865" s="3"/>
    </row>
    <row r="6866" spans="1:22" x14ac:dyDescent="0.3">
      <c r="A6866" s="81"/>
      <c r="O6866" s="12"/>
      <c r="P6866" s="12"/>
      <c r="Q6866" s="12"/>
      <c r="R6866" s="12"/>
      <c r="S6866" s="12"/>
      <c r="U6866" s="3"/>
      <c r="V6866" s="3"/>
    </row>
    <row r="6867" spans="1:22" x14ac:dyDescent="0.3">
      <c r="A6867" s="81"/>
      <c r="O6867" s="12"/>
      <c r="P6867" s="12"/>
      <c r="Q6867" s="12"/>
      <c r="R6867" s="12"/>
      <c r="S6867" s="12"/>
      <c r="U6867" s="3"/>
      <c r="V6867" s="3"/>
    </row>
    <row r="6868" spans="1:22" x14ac:dyDescent="0.3">
      <c r="A6868" s="81"/>
      <c r="O6868" s="12"/>
      <c r="P6868" s="12"/>
      <c r="Q6868" s="12"/>
      <c r="R6868" s="12"/>
      <c r="S6868" s="12"/>
      <c r="U6868" s="3"/>
      <c r="V6868" s="3"/>
    </row>
    <row r="6869" spans="1:22" x14ac:dyDescent="0.3">
      <c r="A6869" s="81"/>
      <c r="O6869" s="12"/>
      <c r="P6869" s="12"/>
      <c r="Q6869" s="12"/>
      <c r="R6869" s="12"/>
      <c r="S6869" s="12"/>
      <c r="U6869" s="3"/>
      <c r="V6869" s="3"/>
    </row>
    <row r="6870" spans="1:22" x14ac:dyDescent="0.3">
      <c r="A6870" s="81"/>
      <c r="O6870" s="12"/>
      <c r="P6870" s="12"/>
      <c r="Q6870" s="12"/>
      <c r="R6870" s="12"/>
      <c r="S6870" s="12"/>
      <c r="U6870" s="3"/>
      <c r="V6870" s="3"/>
    </row>
    <row r="6871" spans="1:22" x14ac:dyDescent="0.3">
      <c r="A6871" s="81"/>
      <c r="O6871" s="12"/>
      <c r="P6871" s="12"/>
      <c r="Q6871" s="12"/>
      <c r="R6871" s="12"/>
      <c r="S6871" s="12"/>
      <c r="U6871" s="3"/>
      <c r="V6871" s="3"/>
    </row>
    <row r="6872" spans="1:22" x14ac:dyDescent="0.3">
      <c r="A6872" s="81"/>
      <c r="O6872" s="12"/>
      <c r="P6872" s="12"/>
      <c r="Q6872" s="12"/>
      <c r="R6872" s="12"/>
      <c r="S6872" s="12"/>
      <c r="U6872" s="3"/>
      <c r="V6872" s="3"/>
    </row>
    <row r="6873" spans="1:22" x14ac:dyDescent="0.3">
      <c r="A6873" s="81"/>
      <c r="O6873" s="12"/>
      <c r="P6873" s="12"/>
      <c r="Q6873" s="12"/>
      <c r="R6873" s="12"/>
      <c r="S6873" s="12"/>
      <c r="U6873" s="3"/>
      <c r="V6873" s="3"/>
    </row>
    <row r="6874" spans="1:22" x14ac:dyDescent="0.3">
      <c r="A6874" s="81"/>
      <c r="O6874" s="12"/>
      <c r="P6874" s="12"/>
      <c r="Q6874" s="12"/>
      <c r="R6874" s="12"/>
      <c r="S6874" s="12"/>
      <c r="U6874" s="3"/>
      <c r="V6874" s="3"/>
    </row>
    <row r="6875" spans="1:22" x14ac:dyDescent="0.3">
      <c r="A6875" s="81"/>
      <c r="O6875" s="12"/>
      <c r="P6875" s="12"/>
      <c r="Q6875" s="12"/>
      <c r="R6875" s="12"/>
      <c r="S6875" s="12"/>
      <c r="U6875" s="3"/>
      <c r="V6875" s="3"/>
    </row>
    <row r="6876" spans="1:22" x14ac:dyDescent="0.3">
      <c r="A6876" s="81"/>
      <c r="O6876" s="12"/>
      <c r="P6876" s="12"/>
      <c r="Q6876" s="12"/>
      <c r="R6876" s="12"/>
      <c r="S6876" s="12"/>
      <c r="U6876" s="3"/>
      <c r="V6876" s="3"/>
    </row>
    <row r="6877" spans="1:22" x14ac:dyDescent="0.3">
      <c r="A6877" s="81"/>
      <c r="O6877" s="12"/>
      <c r="P6877" s="12"/>
      <c r="Q6877" s="12"/>
      <c r="R6877" s="12"/>
      <c r="S6877" s="12"/>
      <c r="U6877" s="3"/>
      <c r="V6877" s="3"/>
    </row>
    <row r="6878" spans="1:22" x14ac:dyDescent="0.3">
      <c r="A6878" s="81"/>
      <c r="O6878" s="12"/>
      <c r="P6878" s="12"/>
      <c r="Q6878" s="12"/>
      <c r="R6878" s="12"/>
      <c r="S6878" s="12"/>
      <c r="U6878" s="3"/>
      <c r="V6878" s="3"/>
    </row>
    <row r="6879" spans="1:22" x14ac:dyDescent="0.3">
      <c r="A6879" s="81"/>
      <c r="O6879" s="12"/>
      <c r="P6879" s="12"/>
      <c r="Q6879" s="12"/>
      <c r="R6879" s="12"/>
      <c r="S6879" s="12"/>
      <c r="U6879" s="3"/>
      <c r="V6879" s="3"/>
    </row>
    <row r="6880" spans="1:22" x14ac:dyDescent="0.3">
      <c r="A6880" s="81"/>
      <c r="O6880" s="12"/>
      <c r="P6880" s="12"/>
      <c r="Q6880" s="12"/>
      <c r="R6880" s="12"/>
      <c r="S6880" s="12"/>
      <c r="U6880" s="3"/>
      <c r="V6880" s="3"/>
    </row>
    <row r="6881" spans="1:22" x14ac:dyDescent="0.3">
      <c r="A6881" s="81"/>
      <c r="O6881" s="12"/>
      <c r="P6881" s="12"/>
      <c r="Q6881" s="12"/>
      <c r="R6881" s="12"/>
      <c r="S6881" s="12"/>
      <c r="U6881" s="3"/>
      <c r="V6881" s="3"/>
    </row>
    <row r="6882" spans="1:22" x14ac:dyDescent="0.3">
      <c r="A6882" s="81"/>
      <c r="O6882" s="12"/>
      <c r="P6882" s="12"/>
      <c r="Q6882" s="12"/>
      <c r="R6882" s="12"/>
      <c r="S6882" s="12"/>
      <c r="U6882" s="3"/>
      <c r="V6882" s="3"/>
    </row>
    <row r="6883" spans="1:22" x14ac:dyDescent="0.3">
      <c r="A6883" s="81"/>
      <c r="O6883" s="12"/>
      <c r="P6883" s="12"/>
      <c r="Q6883" s="12"/>
      <c r="R6883" s="12"/>
      <c r="S6883" s="12"/>
      <c r="U6883" s="3"/>
      <c r="V6883" s="3"/>
    </row>
    <row r="6884" spans="1:22" x14ac:dyDescent="0.3">
      <c r="A6884" s="81"/>
      <c r="O6884" s="12"/>
      <c r="P6884" s="12"/>
      <c r="Q6884" s="12"/>
      <c r="R6884" s="12"/>
      <c r="S6884" s="12"/>
      <c r="U6884" s="3"/>
      <c r="V6884" s="3"/>
    </row>
    <row r="6885" spans="1:22" x14ac:dyDescent="0.3">
      <c r="A6885" s="81"/>
      <c r="O6885" s="12"/>
      <c r="P6885" s="12"/>
      <c r="Q6885" s="12"/>
      <c r="R6885" s="12"/>
      <c r="S6885" s="12"/>
      <c r="U6885" s="3"/>
      <c r="V6885" s="3"/>
    </row>
    <row r="6886" spans="1:22" x14ac:dyDescent="0.3">
      <c r="A6886" s="81"/>
      <c r="O6886" s="12"/>
      <c r="P6886" s="12"/>
      <c r="Q6886" s="12"/>
      <c r="R6886" s="12"/>
      <c r="S6886" s="12"/>
      <c r="U6886" s="3"/>
      <c r="V6886" s="3"/>
    </row>
    <row r="6887" spans="1:22" x14ac:dyDescent="0.3">
      <c r="A6887" s="81"/>
      <c r="O6887" s="12"/>
      <c r="P6887" s="12"/>
      <c r="Q6887" s="12"/>
      <c r="R6887" s="12"/>
      <c r="S6887" s="12"/>
      <c r="U6887" s="3"/>
      <c r="V6887" s="3"/>
    </row>
    <row r="6888" spans="1:22" x14ac:dyDescent="0.3">
      <c r="A6888" s="81"/>
      <c r="O6888" s="12"/>
      <c r="P6888" s="12"/>
      <c r="Q6888" s="12"/>
      <c r="R6888" s="12"/>
      <c r="S6888" s="12"/>
      <c r="U6888" s="3"/>
      <c r="V6888" s="3"/>
    </row>
    <row r="6889" spans="1:22" x14ac:dyDescent="0.3">
      <c r="A6889" s="81"/>
      <c r="O6889" s="12"/>
      <c r="P6889" s="12"/>
      <c r="Q6889" s="12"/>
      <c r="R6889" s="12"/>
      <c r="S6889" s="12"/>
      <c r="U6889" s="3"/>
      <c r="V6889" s="3"/>
    </row>
    <row r="6890" spans="1:22" x14ac:dyDescent="0.3">
      <c r="A6890" s="81"/>
      <c r="O6890" s="12"/>
      <c r="P6890" s="12"/>
      <c r="Q6890" s="12"/>
      <c r="R6890" s="12"/>
      <c r="S6890" s="12"/>
      <c r="U6890" s="3"/>
      <c r="V6890" s="3"/>
    </row>
    <row r="6891" spans="1:22" x14ac:dyDescent="0.3">
      <c r="A6891" s="81"/>
      <c r="O6891" s="12"/>
      <c r="P6891" s="12"/>
      <c r="Q6891" s="12"/>
      <c r="R6891" s="12"/>
      <c r="S6891" s="12"/>
      <c r="U6891" s="3"/>
      <c r="V6891" s="3"/>
    </row>
    <row r="6892" spans="1:22" x14ac:dyDescent="0.3">
      <c r="A6892" s="81"/>
      <c r="O6892" s="12"/>
      <c r="P6892" s="12"/>
      <c r="Q6892" s="12"/>
      <c r="R6892" s="12"/>
      <c r="S6892" s="12"/>
      <c r="U6892" s="3"/>
      <c r="V6892" s="3"/>
    </row>
    <row r="6893" spans="1:22" x14ac:dyDescent="0.3">
      <c r="A6893" s="81"/>
      <c r="O6893" s="12"/>
      <c r="P6893" s="12"/>
      <c r="Q6893" s="12"/>
      <c r="R6893" s="12"/>
      <c r="S6893" s="12"/>
      <c r="U6893" s="3"/>
      <c r="V6893" s="3"/>
    </row>
    <row r="6894" spans="1:22" x14ac:dyDescent="0.3">
      <c r="A6894" s="81"/>
      <c r="O6894" s="12"/>
      <c r="P6894" s="12"/>
      <c r="Q6894" s="12"/>
      <c r="R6894" s="12"/>
      <c r="S6894" s="12"/>
      <c r="U6894" s="3"/>
      <c r="V6894" s="3"/>
    </row>
    <row r="6895" spans="1:22" x14ac:dyDescent="0.3">
      <c r="A6895" s="81"/>
      <c r="O6895" s="12"/>
      <c r="P6895" s="12"/>
      <c r="Q6895" s="12"/>
      <c r="R6895" s="12"/>
      <c r="S6895" s="12"/>
      <c r="U6895" s="3"/>
      <c r="V6895" s="3"/>
    </row>
    <row r="6896" spans="1:22" x14ac:dyDescent="0.3">
      <c r="A6896" s="81"/>
      <c r="O6896" s="12"/>
      <c r="P6896" s="12"/>
      <c r="Q6896" s="12"/>
      <c r="R6896" s="12"/>
      <c r="S6896" s="12"/>
      <c r="U6896" s="3"/>
      <c r="V6896" s="3"/>
    </row>
    <row r="6897" spans="1:22" x14ac:dyDescent="0.3">
      <c r="A6897" s="81"/>
      <c r="O6897" s="12"/>
      <c r="P6897" s="12"/>
      <c r="Q6897" s="12"/>
      <c r="R6897" s="12"/>
      <c r="S6897" s="12"/>
      <c r="U6897" s="3"/>
      <c r="V6897" s="3"/>
    </row>
    <row r="6898" spans="1:22" x14ac:dyDescent="0.3">
      <c r="A6898" s="81"/>
      <c r="O6898" s="12"/>
      <c r="P6898" s="12"/>
      <c r="Q6898" s="12"/>
      <c r="R6898" s="12"/>
      <c r="S6898" s="12"/>
      <c r="U6898" s="3"/>
      <c r="V6898" s="3"/>
    </row>
    <row r="6899" spans="1:22" x14ac:dyDescent="0.3">
      <c r="A6899" s="81"/>
      <c r="O6899" s="12"/>
      <c r="P6899" s="12"/>
      <c r="Q6899" s="12"/>
      <c r="R6899" s="12"/>
      <c r="S6899" s="12"/>
      <c r="U6899" s="3"/>
      <c r="V6899" s="3"/>
    </row>
    <row r="6900" spans="1:22" x14ac:dyDescent="0.3">
      <c r="A6900" s="81"/>
      <c r="O6900" s="12"/>
      <c r="P6900" s="12"/>
      <c r="Q6900" s="12"/>
      <c r="R6900" s="12"/>
      <c r="S6900" s="12"/>
      <c r="U6900" s="3"/>
      <c r="V6900" s="3"/>
    </row>
    <row r="6901" spans="1:22" x14ac:dyDescent="0.3">
      <c r="A6901" s="81"/>
      <c r="O6901" s="12"/>
      <c r="P6901" s="12"/>
      <c r="Q6901" s="12"/>
      <c r="R6901" s="12"/>
      <c r="S6901" s="12"/>
      <c r="U6901" s="3"/>
      <c r="V6901" s="3"/>
    </row>
    <row r="6902" spans="1:22" x14ac:dyDescent="0.3">
      <c r="A6902" s="81"/>
      <c r="O6902" s="12"/>
      <c r="P6902" s="12"/>
      <c r="Q6902" s="12"/>
      <c r="R6902" s="12"/>
      <c r="S6902" s="12"/>
      <c r="U6902" s="3"/>
      <c r="V6902" s="3"/>
    </row>
    <row r="6903" spans="1:22" x14ac:dyDescent="0.3">
      <c r="A6903" s="81"/>
      <c r="O6903" s="12"/>
      <c r="P6903" s="12"/>
      <c r="Q6903" s="12"/>
      <c r="R6903" s="12"/>
      <c r="S6903" s="12"/>
      <c r="U6903" s="3"/>
      <c r="V6903" s="3"/>
    </row>
    <row r="6904" spans="1:22" x14ac:dyDescent="0.3">
      <c r="A6904" s="81"/>
      <c r="O6904" s="12"/>
      <c r="P6904" s="12"/>
      <c r="Q6904" s="12"/>
      <c r="R6904" s="12"/>
      <c r="S6904" s="12"/>
      <c r="U6904" s="3"/>
      <c r="V6904" s="3"/>
    </row>
    <row r="6905" spans="1:22" x14ac:dyDescent="0.3">
      <c r="A6905" s="81"/>
      <c r="O6905" s="12"/>
      <c r="P6905" s="12"/>
      <c r="Q6905" s="12"/>
      <c r="R6905" s="12"/>
      <c r="S6905" s="12"/>
      <c r="U6905" s="3"/>
      <c r="V6905" s="3"/>
    </row>
    <row r="6906" spans="1:22" x14ac:dyDescent="0.3">
      <c r="A6906" s="81"/>
      <c r="O6906" s="12"/>
      <c r="P6906" s="12"/>
      <c r="Q6906" s="12"/>
      <c r="R6906" s="12"/>
      <c r="S6906" s="12"/>
      <c r="U6906" s="3"/>
      <c r="V6906" s="3"/>
    </row>
    <row r="6907" spans="1:22" x14ac:dyDescent="0.3">
      <c r="A6907" s="81"/>
      <c r="O6907" s="12"/>
      <c r="P6907" s="12"/>
      <c r="Q6907" s="12"/>
      <c r="R6907" s="12"/>
      <c r="S6907" s="12"/>
      <c r="U6907" s="3"/>
      <c r="V6907" s="3"/>
    </row>
    <row r="6908" spans="1:22" x14ac:dyDescent="0.3">
      <c r="A6908" s="81"/>
      <c r="O6908" s="12"/>
      <c r="P6908" s="12"/>
      <c r="Q6908" s="12"/>
      <c r="R6908" s="12"/>
      <c r="S6908" s="12"/>
      <c r="U6908" s="3"/>
      <c r="V6908" s="3"/>
    </row>
    <row r="6909" spans="1:22" x14ac:dyDescent="0.3">
      <c r="A6909" s="81"/>
      <c r="O6909" s="12"/>
      <c r="P6909" s="12"/>
      <c r="Q6909" s="12"/>
      <c r="R6909" s="12"/>
      <c r="S6909" s="12"/>
      <c r="U6909" s="3"/>
      <c r="V6909" s="3"/>
    </row>
    <row r="6910" spans="1:22" x14ac:dyDescent="0.3">
      <c r="A6910" s="81"/>
      <c r="O6910" s="12"/>
      <c r="P6910" s="12"/>
      <c r="Q6910" s="12"/>
      <c r="R6910" s="12"/>
      <c r="S6910" s="12"/>
      <c r="U6910" s="3"/>
      <c r="V6910" s="3"/>
    </row>
    <row r="6911" spans="1:22" x14ac:dyDescent="0.3">
      <c r="A6911" s="81"/>
      <c r="O6911" s="12"/>
      <c r="P6911" s="12"/>
      <c r="Q6911" s="12"/>
      <c r="R6911" s="12"/>
      <c r="S6911" s="12"/>
      <c r="U6911" s="3"/>
      <c r="V6911" s="3"/>
    </row>
    <row r="6912" spans="1:22" x14ac:dyDescent="0.3">
      <c r="A6912" s="81"/>
      <c r="O6912" s="12"/>
      <c r="P6912" s="12"/>
      <c r="Q6912" s="12"/>
      <c r="R6912" s="12"/>
      <c r="S6912" s="12"/>
      <c r="U6912" s="3"/>
      <c r="V6912" s="3"/>
    </row>
    <row r="6913" spans="1:22" x14ac:dyDescent="0.3">
      <c r="A6913" s="81"/>
      <c r="O6913" s="12"/>
      <c r="P6913" s="12"/>
      <c r="Q6913" s="12"/>
      <c r="R6913" s="12"/>
      <c r="S6913" s="12"/>
      <c r="U6913" s="3"/>
      <c r="V6913" s="3"/>
    </row>
    <row r="6914" spans="1:22" x14ac:dyDescent="0.3">
      <c r="A6914" s="81"/>
      <c r="O6914" s="12"/>
      <c r="P6914" s="12"/>
      <c r="Q6914" s="12"/>
      <c r="R6914" s="12"/>
      <c r="S6914" s="12"/>
      <c r="U6914" s="3"/>
      <c r="V6914" s="3"/>
    </row>
    <row r="6915" spans="1:22" x14ac:dyDescent="0.3">
      <c r="A6915" s="81"/>
      <c r="O6915" s="12"/>
      <c r="P6915" s="12"/>
      <c r="Q6915" s="12"/>
      <c r="R6915" s="12"/>
      <c r="S6915" s="12"/>
      <c r="U6915" s="3"/>
      <c r="V6915" s="3"/>
    </row>
    <row r="6916" spans="1:22" x14ac:dyDescent="0.3">
      <c r="A6916" s="81"/>
      <c r="O6916" s="12"/>
      <c r="P6916" s="12"/>
      <c r="Q6916" s="12"/>
      <c r="R6916" s="12"/>
      <c r="S6916" s="12"/>
      <c r="U6916" s="3"/>
      <c r="V6916" s="3"/>
    </row>
    <row r="6917" spans="1:22" x14ac:dyDescent="0.3">
      <c r="A6917" s="81"/>
      <c r="O6917" s="12"/>
      <c r="P6917" s="12"/>
      <c r="Q6917" s="12"/>
      <c r="R6917" s="12"/>
      <c r="S6917" s="12"/>
      <c r="U6917" s="3"/>
      <c r="V6917" s="3"/>
    </row>
    <row r="6918" spans="1:22" x14ac:dyDescent="0.3">
      <c r="A6918" s="81"/>
      <c r="O6918" s="12"/>
      <c r="P6918" s="12"/>
      <c r="Q6918" s="12"/>
      <c r="R6918" s="12"/>
      <c r="S6918" s="12"/>
      <c r="U6918" s="3"/>
      <c r="V6918" s="3"/>
    </row>
    <row r="6919" spans="1:22" x14ac:dyDescent="0.3">
      <c r="A6919" s="81"/>
      <c r="O6919" s="12"/>
      <c r="P6919" s="12"/>
      <c r="Q6919" s="12"/>
      <c r="R6919" s="12"/>
      <c r="S6919" s="12"/>
      <c r="U6919" s="3"/>
      <c r="V6919" s="3"/>
    </row>
    <row r="6920" spans="1:22" x14ac:dyDescent="0.3">
      <c r="A6920" s="81"/>
      <c r="O6920" s="12"/>
      <c r="P6920" s="12"/>
      <c r="Q6920" s="12"/>
      <c r="R6920" s="12"/>
      <c r="S6920" s="12"/>
      <c r="U6920" s="3"/>
      <c r="V6920" s="3"/>
    </row>
    <row r="6921" spans="1:22" x14ac:dyDescent="0.3">
      <c r="A6921" s="81"/>
      <c r="O6921" s="12"/>
      <c r="P6921" s="12"/>
      <c r="Q6921" s="12"/>
      <c r="R6921" s="12"/>
      <c r="S6921" s="12"/>
      <c r="U6921" s="3"/>
      <c r="V6921" s="3"/>
    </row>
    <row r="6922" spans="1:22" x14ac:dyDescent="0.3">
      <c r="A6922" s="81"/>
      <c r="O6922" s="12"/>
      <c r="P6922" s="12"/>
      <c r="Q6922" s="12"/>
      <c r="R6922" s="12"/>
      <c r="S6922" s="12"/>
      <c r="U6922" s="3"/>
      <c r="V6922" s="3"/>
    </row>
    <row r="6923" spans="1:22" x14ac:dyDescent="0.3">
      <c r="A6923" s="81"/>
      <c r="O6923" s="12"/>
      <c r="P6923" s="12"/>
      <c r="Q6923" s="12"/>
      <c r="R6923" s="12"/>
      <c r="S6923" s="12"/>
      <c r="U6923" s="3"/>
      <c r="V6923" s="3"/>
    </row>
    <row r="6924" spans="1:22" x14ac:dyDescent="0.3">
      <c r="A6924" s="81"/>
      <c r="O6924" s="12"/>
      <c r="P6924" s="12"/>
      <c r="Q6924" s="12"/>
      <c r="R6924" s="12"/>
      <c r="S6924" s="12"/>
      <c r="U6924" s="3"/>
      <c r="V6924" s="3"/>
    </row>
    <row r="6925" spans="1:22" x14ac:dyDescent="0.3">
      <c r="A6925" s="81"/>
      <c r="O6925" s="12"/>
      <c r="P6925" s="12"/>
      <c r="Q6925" s="12"/>
      <c r="R6925" s="12"/>
      <c r="S6925" s="12"/>
      <c r="U6925" s="3"/>
      <c r="V6925" s="3"/>
    </row>
    <row r="6926" spans="1:22" x14ac:dyDescent="0.3">
      <c r="A6926" s="81"/>
      <c r="O6926" s="12"/>
      <c r="P6926" s="12"/>
      <c r="Q6926" s="12"/>
      <c r="R6926" s="12"/>
      <c r="S6926" s="12"/>
      <c r="U6926" s="3"/>
      <c r="V6926" s="3"/>
    </row>
    <row r="6927" spans="1:22" x14ac:dyDescent="0.3">
      <c r="A6927" s="81"/>
      <c r="O6927" s="12"/>
      <c r="P6927" s="12"/>
      <c r="Q6927" s="12"/>
      <c r="R6927" s="12"/>
      <c r="S6927" s="12"/>
      <c r="U6927" s="3"/>
      <c r="V6927" s="3"/>
    </row>
    <row r="6928" spans="1:22" x14ac:dyDescent="0.3">
      <c r="A6928" s="81"/>
      <c r="O6928" s="12"/>
      <c r="P6928" s="12"/>
      <c r="Q6928" s="12"/>
      <c r="R6928" s="12"/>
      <c r="S6928" s="12"/>
      <c r="U6928" s="3"/>
      <c r="V6928" s="3"/>
    </row>
    <row r="6929" spans="1:22" x14ac:dyDescent="0.3">
      <c r="A6929" s="81"/>
      <c r="O6929" s="12"/>
      <c r="P6929" s="12"/>
      <c r="Q6929" s="12"/>
      <c r="R6929" s="12"/>
      <c r="S6929" s="12"/>
      <c r="U6929" s="3"/>
      <c r="V6929" s="3"/>
    </row>
    <row r="6930" spans="1:22" x14ac:dyDescent="0.3">
      <c r="A6930" s="81"/>
      <c r="O6930" s="12"/>
      <c r="P6930" s="12"/>
      <c r="Q6930" s="12"/>
      <c r="R6930" s="12"/>
      <c r="S6930" s="12"/>
      <c r="U6930" s="3"/>
      <c r="V6930" s="3"/>
    </row>
    <row r="6931" spans="1:22" x14ac:dyDescent="0.3">
      <c r="A6931" s="81"/>
      <c r="O6931" s="12"/>
      <c r="P6931" s="12"/>
      <c r="Q6931" s="12"/>
      <c r="R6931" s="12"/>
      <c r="S6931" s="12"/>
      <c r="U6931" s="3"/>
      <c r="V6931" s="3"/>
    </row>
    <row r="6932" spans="1:22" x14ac:dyDescent="0.3">
      <c r="A6932" s="81"/>
      <c r="O6932" s="12"/>
      <c r="P6932" s="12"/>
      <c r="Q6932" s="12"/>
      <c r="R6932" s="12"/>
      <c r="S6932" s="12"/>
      <c r="U6932" s="3"/>
      <c r="V6932" s="3"/>
    </row>
    <row r="6933" spans="1:22" x14ac:dyDescent="0.3">
      <c r="A6933" s="81"/>
      <c r="O6933" s="12"/>
      <c r="P6933" s="12"/>
      <c r="Q6933" s="12"/>
      <c r="R6933" s="12"/>
      <c r="S6933" s="12"/>
      <c r="U6933" s="3"/>
      <c r="V6933" s="3"/>
    </row>
    <row r="6934" spans="1:22" x14ac:dyDescent="0.3">
      <c r="A6934" s="81"/>
      <c r="O6934" s="12"/>
      <c r="P6934" s="12"/>
      <c r="Q6934" s="12"/>
      <c r="R6934" s="12"/>
      <c r="S6934" s="12"/>
      <c r="U6934" s="3"/>
      <c r="V6934" s="3"/>
    </row>
    <row r="6935" spans="1:22" x14ac:dyDescent="0.3">
      <c r="A6935" s="81"/>
      <c r="O6935" s="12"/>
      <c r="P6935" s="12"/>
      <c r="Q6935" s="12"/>
      <c r="R6935" s="12"/>
      <c r="S6935" s="12"/>
      <c r="U6935" s="3"/>
      <c r="V6935" s="3"/>
    </row>
    <row r="6936" spans="1:22" x14ac:dyDescent="0.3">
      <c r="A6936" s="81"/>
      <c r="O6936" s="12"/>
      <c r="P6936" s="12"/>
      <c r="Q6936" s="12"/>
      <c r="R6936" s="12"/>
      <c r="S6936" s="12"/>
      <c r="U6936" s="3"/>
      <c r="V6936" s="3"/>
    </row>
    <row r="6937" spans="1:22" x14ac:dyDescent="0.3">
      <c r="A6937" s="81"/>
      <c r="O6937" s="12"/>
      <c r="P6937" s="12"/>
      <c r="Q6937" s="12"/>
      <c r="R6937" s="12"/>
      <c r="S6937" s="12"/>
      <c r="U6937" s="3"/>
      <c r="V6937" s="3"/>
    </row>
    <row r="6938" spans="1:22" x14ac:dyDescent="0.3">
      <c r="A6938" s="81"/>
      <c r="O6938" s="12"/>
      <c r="P6938" s="12"/>
      <c r="Q6938" s="12"/>
      <c r="R6938" s="12"/>
      <c r="S6938" s="12"/>
      <c r="U6938" s="3"/>
      <c r="V6938" s="3"/>
    </row>
    <row r="6939" spans="1:22" x14ac:dyDescent="0.3">
      <c r="A6939" s="81"/>
      <c r="O6939" s="12"/>
      <c r="P6939" s="12"/>
      <c r="Q6939" s="12"/>
      <c r="R6939" s="12"/>
      <c r="S6939" s="12"/>
      <c r="U6939" s="3"/>
      <c r="V6939" s="3"/>
    </row>
    <row r="6940" spans="1:22" x14ac:dyDescent="0.3">
      <c r="A6940" s="81"/>
      <c r="O6940" s="12"/>
      <c r="P6940" s="12"/>
      <c r="Q6940" s="12"/>
      <c r="R6940" s="12"/>
      <c r="S6940" s="12"/>
      <c r="U6940" s="3"/>
      <c r="V6940" s="3"/>
    </row>
    <row r="6941" spans="1:22" x14ac:dyDescent="0.3">
      <c r="A6941" s="81"/>
      <c r="O6941" s="12"/>
      <c r="P6941" s="12"/>
      <c r="Q6941" s="12"/>
      <c r="R6941" s="12"/>
      <c r="S6941" s="12"/>
      <c r="U6941" s="3"/>
      <c r="V6941" s="3"/>
    </row>
    <row r="6942" spans="1:22" x14ac:dyDescent="0.3">
      <c r="A6942" s="81"/>
      <c r="O6942" s="12"/>
      <c r="P6942" s="12"/>
      <c r="Q6942" s="12"/>
      <c r="R6942" s="12"/>
      <c r="S6942" s="12"/>
      <c r="U6942" s="3"/>
      <c r="V6942" s="3"/>
    </row>
    <row r="6943" spans="1:22" x14ac:dyDescent="0.3">
      <c r="A6943" s="81"/>
      <c r="O6943" s="12"/>
      <c r="P6943" s="12"/>
      <c r="Q6943" s="12"/>
      <c r="R6943" s="12"/>
      <c r="S6943" s="12"/>
      <c r="U6943" s="3"/>
      <c r="V6943" s="3"/>
    </row>
    <row r="6944" spans="1:22" x14ac:dyDescent="0.3">
      <c r="A6944" s="81"/>
      <c r="O6944" s="12"/>
      <c r="P6944" s="12"/>
      <c r="Q6944" s="12"/>
      <c r="R6944" s="12"/>
      <c r="S6944" s="12"/>
      <c r="U6944" s="3"/>
      <c r="V6944" s="3"/>
    </row>
    <row r="6945" spans="1:22" x14ac:dyDescent="0.3">
      <c r="A6945" s="81"/>
      <c r="O6945" s="12"/>
      <c r="P6945" s="12"/>
      <c r="Q6945" s="12"/>
      <c r="R6945" s="12"/>
      <c r="S6945" s="12"/>
      <c r="U6945" s="3"/>
      <c r="V6945" s="3"/>
    </row>
    <row r="6946" spans="1:22" x14ac:dyDescent="0.3">
      <c r="A6946" s="81"/>
      <c r="O6946" s="12"/>
      <c r="P6946" s="12"/>
      <c r="Q6946" s="12"/>
      <c r="R6946" s="12"/>
      <c r="S6946" s="12"/>
      <c r="U6946" s="3"/>
      <c r="V6946" s="3"/>
    </row>
    <row r="6947" spans="1:22" x14ac:dyDescent="0.3">
      <c r="A6947" s="81"/>
      <c r="O6947" s="12"/>
      <c r="P6947" s="12"/>
      <c r="Q6947" s="12"/>
      <c r="R6947" s="12"/>
      <c r="S6947" s="12"/>
      <c r="U6947" s="3"/>
      <c r="V6947" s="3"/>
    </row>
    <row r="6948" spans="1:22" x14ac:dyDescent="0.3">
      <c r="A6948" s="81"/>
      <c r="O6948" s="12"/>
      <c r="P6948" s="12"/>
      <c r="Q6948" s="12"/>
      <c r="R6948" s="12"/>
      <c r="S6948" s="12"/>
      <c r="U6948" s="3"/>
      <c r="V6948" s="3"/>
    </row>
    <row r="6949" spans="1:22" x14ac:dyDescent="0.3">
      <c r="A6949" s="81"/>
      <c r="O6949" s="12"/>
      <c r="P6949" s="12"/>
      <c r="Q6949" s="12"/>
      <c r="R6949" s="12"/>
      <c r="S6949" s="12"/>
      <c r="U6949" s="3"/>
      <c r="V6949" s="3"/>
    </row>
    <row r="6950" spans="1:22" x14ac:dyDescent="0.3">
      <c r="A6950" s="81"/>
      <c r="O6950" s="12"/>
      <c r="P6950" s="12"/>
      <c r="Q6950" s="12"/>
      <c r="R6950" s="12"/>
      <c r="S6950" s="12"/>
      <c r="U6950" s="3"/>
      <c r="V6950" s="3"/>
    </row>
    <row r="6951" spans="1:22" x14ac:dyDescent="0.3">
      <c r="A6951" s="81"/>
      <c r="O6951" s="12"/>
      <c r="P6951" s="12"/>
      <c r="Q6951" s="12"/>
      <c r="R6951" s="12"/>
      <c r="S6951" s="12"/>
      <c r="U6951" s="3"/>
      <c r="V6951" s="3"/>
    </row>
    <row r="6952" spans="1:22" x14ac:dyDescent="0.3">
      <c r="A6952" s="81"/>
      <c r="O6952" s="12"/>
      <c r="P6952" s="12"/>
      <c r="Q6952" s="12"/>
      <c r="R6952" s="12"/>
      <c r="S6952" s="12"/>
      <c r="U6952" s="3"/>
      <c r="V6952" s="3"/>
    </row>
    <row r="6953" spans="1:22" x14ac:dyDescent="0.3">
      <c r="A6953" s="81"/>
      <c r="O6953" s="12"/>
      <c r="P6953" s="12"/>
      <c r="Q6953" s="12"/>
      <c r="R6953" s="12"/>
      <c r="S6953" s="12"/>
      <c r="U6953" s="3"/>
      <c r="V6953" s="3"/>
    </row>
    <row r="6954" spans="1:22" x14ac:dyDescent="0.3">
      <c r="A6954" s="81"/>
      <c r="O6954" s="12"/>
      <c r="P6954" s="12"/>
      <c r="Q6954" s="12"/>
      <c r="R6954" s="12"/>
      <c r="S6954" s="12"/>
      <c r="U6954" s="3"/>
      <c r="V6954" s="3"/>
    </row>
    <row r="6955" spans="1:22" x14ac:dyDescent="0.3">
      <c r="A6955" s="81"/>
      <c r="O6955" s="12"/>
      <c r="P6955" s="12"/>
      <c r="Q6955" s="12"/>
      <c r="R6955" s="12"/>
      <c r="S6955" s="12"/>
      <c r="U6955" s="3"/>
      <c r="V6955" s="3"/>
    </row>
    <row r="6956" spans="1:22" x14ac:dyDescent="0.3">
      <c r="A6956" s="81"/>
      <c r="O6956" s="12"/>
      <c r="P6956" s="12"/>
      <c r="Q6956" s="12"/>
      <c r="R6956" s="12"/>
      <c r="S6956" s="12"/>
      <c r="U6956" s="3"/>
      <c r="V6956" s="3"/>
    </row>
    <row r="6957" spans="1:22" x14ac:dyDescent="0.3">
      <c r="A6957" s="81"/>
      <c r="O6957" s="12"/>
      <c r="P6957" s="12"/>
      <c r="Q6957" s="12"/>
      <c r="R6957" s="12"/>
      <c r="S6957" s="12"/>
      <c r="U6957" s="3"/>
      <c r="V6957" s="3"/>
    </row>
    <row r="6958" spans="1:22" x14ac:dyDescent="0.3">
      <c r="A6958" s="81"/>
      <c r="O6958" s="12"/>
      <c r="P6958" s="12"/>
      <c r="Q6958" s="12"/>
      <c r="R6958" s="12"/>
      <c r="S6958" s="12"/>
      <c r="U6958" s="3"/>
      <c r="V6958" s="3"/>
    </row>
    <row r="6959" spans="1:22" x14ac:dyDescent="0.3">
      <c r="A6959" s="81"/>
      <c r="O6959" s="12"/>
      <c r="P6959" s="12"/>
      <c r="Q6959" s="12"/>
      <c r="R6959" s="12"/>
      <c r="S6959" s="12"/>
      <c r="U6959" s="3"/>
      <c r="V6959" s="3"/>
    </row>
    <row r="6960" spans="1:22" x14ac:dyDescent="0.3">
      <c r="A6960" s="81"/>
      <c r="O6960" s="12"/>
      <c r="P6960" s="12"/>
      <c r="Q6960" s="12"/>
      <c r="R6960" s="12"/>
      <c r="S6960" s="12"/>
      <c r="U6960" s="3"/>
      <c r="V6960" s="3"/>
    </row>
    <row r="6961" spans="1:22" x14ac:dyDescent="0.3">
      <c r="A6961" s="81"/>
      <c r="O6961" s="12"/>
      <c r="P6961" s="12"/>
      <c r="Q6961" s="12"/>
      <c r="R6961" s="12"/>
      <c r="S6961" s="12"/>
      <c r="U6961" s="3"/>
      <c r="V6961" s="3"/>
    </row>
    <row r="6962" spans="1:22" x14ac:dyDescent="0.3">
      <c r="A6962" s="81"/>
      <c r="O6962" s="12"/>
      <c r="P6962" s="12"/>
      <c r="Q6962" s="12"/>
      <c r="R6962" s="12"/>
      <c r="S6962" s="12"/>
      <c r="U6962" s="3"/>
      <c r="V6962" s="3"/>
    </row>
    <row r="6963" spans="1:22" x14ac:dyDescent="0.3">
      <c r="A6963" s="81"/>
      <c r="O6963" s="12"/>
      <c r="P6963" s="12"/>
      <c r="Q6963" s="12"/>
      <c r="R6963" s="12"/>
      <c r="S6963" s="12"/>
      <c r="U6963" s="3"/>
      <c r="V6963" s="3"/>
    </row>
    <row r="6964" spans="1:22" x14ac:dyDescent="0.3">
      <c r="A6964" s="81"/>
      <c r="O6964" s="12"/>
      <c r="P6964" s="12"/>
      <c r="Q6964" s="12"/>
      <c r="R6964" s="12"/>
      <c r="S6964" s="12"/>
      <c r="U6964" s="3"/>
      <c r="V6964" s="3"/>
    </row>
    <row r="6965" spans="1:22" x14ac:dyDescent="0.3">
      <c r="A6965" s="81"/>
      <c r="O6965" s="12"/>
      <c r="P6965" s="12"/>
      <c r="Q6965" s="12"/>
      <c r="R6965" s="12"/>
      <c r="S6965" s="12"/>
      <c r="U6965" s="3"/>
      <c r="V6965" s="3"/>
    </row>
    <row r="6966" spans="1:22" x14ac:dyDescent="0.3">
      <c r="A6966" s="81"/>
      <c r="O6966" s="12"/>
      <c r="P6966" s="12"/>
      <c r="Q6966" s="12"/>
      <c r="R6966" s="12"/>
      <c r="S6966" s="12"/>
      <c r="U6966" s="3"/>
      <c r="V6966" s="3"/>
    </row>
    <row r="6967" spans="1:22" x14ac:dyDescent="0.3">
      <c r="A6967" s="81"/>
      <c r="O6967" s="12"/>
      <c r="P6967" s="12"/>
      <c r="Q6967" s="12"/>
      <c r="R6967" s="12"/>
      <c r="S6967" s="12"/>
      <c r="U6967" s="3"/>
      <c r="V6967" s="3"/>
    </row>
    <row r="6968" spans="1:22" x14ac:dyDescent="0.3">
      <c r="A6968" s="81"/>
      <c r="O6968" s="12"/>
      <c r="P6968" s="12"/>
      <c r="Q6968" s="12"/>
      <c r="R6968" s="12"/>
      <c r="S6968" s="12"/>
      <c r="U6968" s="3"/>
      <c r="V6968" s="3"/>
    </row>
    <row r="6969" spans="1:22" x14ac:dyDescent="0.3">
      <c r="A6969" s="81"/>
      <c r="O6969" s="12"/>
      <c r="P6969" s="12"/>
      <c r="Q6969" s="12"/>
      <c r="R6969" s="12"/>
      <c r="S6969" s="12"/>
      <c r="U6969" s="3"/>
      <c r="V6969" s="3"/>
    </row>
    <row r="6970" spans="1:22" x14ac:dyDescent="0.3">
      <c r="A6970" s="81"/>
      <c r="O6970" s="12"/>
      <c r="P6970" s="12"/>
      <c r="Q6970" s="12"/>
      <c r="R6970" s="12"/>
      <c r="S6970" s="12"/>
      <c r="U6970" s="3"/>
      <c r="V6970" s="3"/>
    </row>
    <row r="6971" spans="1:22" x14ac:dyDescent="0.3">
      <c r="A6971" s="81"/>
      <c r="O6971" s="12"/>
      <c r="P6971" s="12"/>
      <c r="Q6971" s="12"/>
      <c r="R6971" s="12"/>
      <c r="S6971" s="12"/>
      <c r="U6971" s="3"/>
      <c r="V6971" s="3"/>
    </row>
    <row r="6972" spans="1:22" x14ac:dyDescent="0.3">
      <c r="A6972" s="81"/>
      <c r="O6972" s="12"/>
      <c r="P6972" s="12"/>
      <c r="Q6972" s="12"/>
      <c r="R6972" s="12"/>
      <c r="S6972" s="12"/>
      <c r="U6972" s="3"/>
      <c r="V6972" s="3"/>
    </row>
    <row r="6973" spans="1:22" x14ac:dyDescent="0.3">
      <c r="A6973" s="81"/>
      <c r="O6973" s="12"/>
      <c r="P6973" s="12"/>
      <c r="Q6973" s="12"/>
      <c r="R6973" s="12"/>
      <c r="S6973" s="12"/>
      <c r="U6973" s="3"/>
      <c r="V6973" s="3"/>
    </row>
    <row r="6974" spans="1:22" x14ac:dyDescent="0.3">
      <c r="A6974" s="81"/>
      <c r="O6974" s="12"/>
      <c r="P6974" s="12"/>
      <c r="Q6974" s="12"/>
      <c r="R6974" s="12"/>
      <c r="S6974" s="12"/>
      <c r="U6974" s="3"/>
      <c r="V6974" s="3"/>
    </row>
    <row r="6975" spans="1:22" x14ac:dyDescent="0.3">
      <c r="A6975" s="81"/>
      <c r="O6975" s="12"/>
      <c r="P6975" s="12"/>
      <c r="Q6975" s="12"/>
      <c r="R6975" s="12"/>
      <c r="S6975" s="12"/>
      <c r="U6975" s="3"/>
      <c r="V6975" s="3"/>
    </row>
    <row r="6976" spans="1:22" x14ac:dyDescent="0.3">
      <c r="A6976" s="81"/>
      <c r="O6976" s="12"/>
      <c r="P6976" s="12"/>
      <c r="Q6976" s="12"/>
      <c r="R6976" s="12"/>
      <c r="S6976" s="12"/>
      <c r="U6976" s="3"/>
      <c r="V6976" s="3"/>
    </row>
    <row r="6977" spans="1:22" x14ac:dyDescent="0.3">
      <c r="A6977" s="81"/>
      <c r="O6977" s="12"/>
      <c r="P6977" s="12"/>
      <c r="Q6977" s="12"/>
      <c r="R6977" s="12"/>
      <c r="S6977" s="12"/>
      <c r="U6977" s="3"/>
      <c r="V6977" s="3"/>
    </row>
    <row r="6978" spans="1:22" x14ac:dyDescent="0.3">
      <c r="A6978" s="81"/>
      <c r="O6978" s="12"/>
      <c r="P6978" s="12"/>
      <c r="Q6978" s="12"/>
      <c r="R6978" s="12"/>
      <c r="S6978" s="12"/>
      <c r="U6978" s="3"/>
      <c r="V6978" s="3"/>
    </row>
    <row r="6979" spans="1:22" x14ac:dyDescent="0.3">
      <c r="A6979" s="81"/>
      <c r="O6979" s="12"/>
      <c r="P6979" s="12"/>
      <c r="Q6979" s="12"/>
      <c r="R6979" s="12"/>
      <c r="S6979" s="12"/>
      <c r="U6979" s="3"/>
      <c r="V6979" s="3"/>
    </row>
    <row r="6980" spans="1:22" x14ac:dyDescent="0.3">
      <c r="A6980" s="81"/>
      <c r="O6980" s="12"/>
      <c r="P6980" s="12"/>
      <c r="Q6980" s="12"/>
      <c r="R6980" s="12"/>
      <c r="S6980" s="12"/>
      <c r="U6980" s="3"/>
      <c r="V6980" s="3"/>
    </row>
    <row r="6981" spans="1:22" x14ac:dyDescent="0.3">
      <c r="A6981" s="81"/>
      <c r="O6981" s="12"/>
      <c r="P6981" s="12"/>
      <c r="Q6981" s="12"/>
      <c r="R6981" s="12"/>
      <c r="S6981" s="12"/>
      <c r="U6981" s="3"/>
      <c r="V6981" s="3"/>
    </row>
    <row r="6982" spans="1:22" x14ac:dyDescent="0.3">
      <c r="A6982" s="81"/>
      <c r="O6982" s="12"/>
      <c r="P6982" s="12"/>
      <c r="Q6982" s="12"/>
      <c r="R6982" s="12"/>
      <c r="S6982" s="12"/>
      <c r="U6982" s="3"/>
      <c r="V6982" s="3"/>
    </row>
    <row r="6983" spans="1:22" x14ac:dyDescent="0.3">
      <c r="A6983" s="81"/>
      <c r="O6983" s="12"/>
      <c r="P6983" s="12"/>
      <c r="Q6983" s="12"/>
      <c r="R6983" s="12"/>
      <c r="S6983" s="12"/>
      <c r="U6983" s="3"/>
      <c r="V6983" s="3"/>
    </row>
    <row r="6984" spans="1:22" x14ac:dyDescent="0.3">
      <c r="A6984" s="81"/>
      <c r="O6984" s="12"/>
      <c r="P6984" s="12"/>
      <c r="Q6984" s="12"/>
      <c r="R6984" s="12"/>
      <c r="S6984" s="12"/>
      <c r="U6984" s="3"/>
      <c r="V6984" s="3"/>
    </row>
    <row r="6985" spans="1:22" x14ac:dyDescent="0.3">
      <c r="A6985" s="81"/>
      <c r="O6985" s="12"/>
      <c r="P6985" s="12"/>
      <c r="Q6985" s="12"/>
      <c r="R6985" s="12"/>
      <c r="S6985" s="12"/>
      <c r="U6985" s="3"/>
      <c r="V6985" s="3"/>
    </row>
    <row r="6986" spans="1:22" x14ac:dyDescent="0.3">
      <c r="A6986" s="81"/>
      <c r="O6986" s="12"/>
      <c r="P6986" s="12"/>
      <c r="Q6986" s="12"/>
      <c r="R6986" s="12"/>
      <c r="S6986" s="12"/>
      <c r="U6986" s="3"/>
      <c r="V6986" s="3"/>
    </row>
    <row r="6987" spans="1:22" x14ac:dyDescent="0.3">
      <c r="A6987" s="81"/>
      <c r="O6987" s="12"/>
      <c r="P6987" s="12"/>
      <c r="Q6987" s="12"/>
      <c r="R6987" s="12"/>
      <c r="S6987" s="12"/>
      <c r="U6987" s="3"/>
      <c r="V6987" s="3"/>
    </row>
    <row r="6988" spans="1:22" x14ac:dyDescent="0.3">
      <c r="A6988" s="81"/>
      <c r="O6988" s="12"/>
      <c r="P6988" s="12"/>
      <c r="Q6988" s="12"/>
      <c r="R6988" s="12"/>
      <c r="S6988" s="12"/>
      <c r="U6988" s="3"/>
      <c r="V6988" s="3"/>
    </row>
    <row r="6989" spans="1:22" x14ac:dyDescent="0.3">
      <c r="A6989" s="81"/>
      <c r="O6989" s="12"/>
      <c r="P6989" s="12"/>
      <c r="Q6989" s="12"/>
      <c r="R6989" s="12"/>
      <c r="S6989" s="12"/>
      <c r="U6989" s="3"/>
      <c r="V6989" s="3"/>
    </row>
    <row r="6990" spans="1:22" x14ac:dyDescent="0.3">
      <c r="A6990" s="81"/>
      <c r="O6990" s="12"/>
      <c r="P6990" s="12"/>
      <c r="Q6990" s="12"/>
      <c r="R6990" s="12"/>
      <c r="S6990" s="12"/>
      <c r="U6990" s="3"/>
      <c r="V6990" s="3"/>
    </row>
    <row r="6991" spans="1:22" x14ac:dyDescent="0.3">
      <c r="A6991" s="81"/>
      <c r="O6991" s="12"/>
      <c r="P6991" s="12"/>
      <c r="Q6991" s="12"/>
      <c r="R6991" s="12"/>
      <c r="S6991" s="12"/>
      <c r="U6991" s="3"/>
      <c r="V6991" s="3"/>
    </row>
    <row r="6992" spans="1:22" x14ac:dyDescent="0.3">
      <c r="A6992" s="81"/>
      <c r="O6992" s="12"/>
      <c r="P6992" s="12"/>
      <c r="Q6992" s="12"/>
      <c r="R6992" s="12"/>
      <c r="S6992" s="12"/>
      <c r="U6992" s="3"/>
      <c r="V6992" s="3"/>
    </row>
    <row r="6993" spans="1:22" x14ac:dyDescent="0.3">
      <c r="A6993" s="81"/>
      <c r="O6993" s="12"/>
      <c r="P6993" s="12"/>
      <c r="Q6993" s="12"/>
      <c r="R6993" s="12"/>
      <c r="S6993" s="12"/>
      <c r="U6993" s="3"/>
      <c r="V6993" s="3"/>
    </row>
    <row r="6994" spans="1:22" x14ac:dyDescent="0.3">
      <c r="A6994" s="81"/>
      <c r="O6994" s="12"/>
      <c r="P6994" s="12"/>
      <c r="Q6994" s="12"/>
      <c r="R6994" s="12"/>
      <c r="S6994" s="12"/>
      <c r="U6994" s="3"/>
      <c r="V6994" s="3"/>
    </row>
    <row r="6995" spans="1:22" x14ac:dyDescent="0.3">
      <c r="A6995" s="81"/>
      <c r="O6995" s="12"/>
      <c r="P6995" s="12"/>
      <c r="Q6995" s="12"/>
      <c r="R6995" s="12"/>
      <c r="S6995" s="12"/>
      <c r="U6995" s="3"/>
      <c r="V6995" s="3"/>
    </row>
    <row r="6996" spans="1:22" x14ac:dyDescent="0.3">
      <c r="A6996" s="81"/>
      <c r="O6996" s="12"/>
      <c r="P6996" s="12"/>
      <c r="Q6996" s="12"/>
      <c r="R6996" s="12"/>
      <c r="S6996" s="12"/>
      <c r="U6996" s="3"/>
      <c r="V6996" s="3"/>
    </row>
    <row r="6997" spans="1:22" x14ac:dyDescent="0.3">
      <c r="A6997" s="81"/>
      <c r="O6997" s="12"/>
      <c r="P6997" s="12"/>
      <c r="Q6997" s="12"/>
      <c r="R6997" s="12"/>
      <c r="S6997" s="12"/>
      <c r="U6997" s="3"/>
      <c r="V6997" s="3"/>
    </row>
    <row r="6998" spans="1:22" x14ac:dyDescent="0.3">
      <c r="A6998" s="81"/>
      <c r="O6998" s="12"/>
      <c r="P6998" s="12"/>
      <c r="Q6998" s="12"/>
      <c r="R6998" s="12"/>
      <c r="S6998" s="12"/>
      <c r="U6998" s="3"/>
      <c r="V6998" s="3"/>
    </row>
    <row r="6999" spans="1:22" x14ac:dyDescent="0.3">
      <c r="A6999" s="81"/>
      <c r="O6999" s="12"/>
      <c r="P6999" s="12"/>
      <c r="Q6999" s="12"/>
      <c r="R6999" s="12"/>
      <c r="S6999" s="12"/>
      <c r="U6999" s="3"/>
      <c r="V6999" s="3"/>
    </row>
    <row r="7000" spans="1:22" x14ac:dyDescent="0.3">
      <c r="A7000" s="81"/>
      <c r="O7000" s="12"/>
      <c r="P7000" s="12"/>
      <c r="Q7000" s="12"/>
      <c r="R7000" s="12"/>
      <c r="S7000" s="12"/>
      <c r="U7000" s="3"/>
      <c r="V7000" s="3"/>
    </row>
    <row r="7001" spans="1:22" x14ac:dyDescent="0.3">
      <c r="A7001" s="81"/>
      <c r="O7001" s="12"/>
      <c r="P7001" s="12"/>
      <c r="Q7001" s="12"/>
      <c r="R7001" s="12"/>
      <c r="S7001" s="12"/>
      <c r="U7001" s="3"/>
      <c r="V7001" s="3"/>
    </row>
    <row r="7002" spans="1:22" x14ac:dyDescent="0.3">
      <c r="A7002" s="81"/>
      <c r="O7002" s="12"/>
      <c r="P7002" s="12"/>
      <c r="Q7002" s="12"/>
      <c r="R7002" s="12"/>
      <c r="S7002" s="12"/>
      <c r="U7002" s="3"/>
      <c r="V7002" s="3"/>
    </row>
    <row r="7003" spans="1:22" x14ac:dyDescent="0.3">
      <c r="A7003" s="81"/>
      <c r="O7003" s="12"/>
      <c r="P7003" s="12"/>
      <c r="Q7003" s="12"/>
      <c r="R7003" s="12"/>
      <c r="S7003" s="12"/>
      <c r="U7003" s="3"/>
      <c r="V7003" s="3"/>
    </row>
    <row r="7004" spans="1:22" x14ac:dyDescent="0.3">
      <c r="A7004" s="81"/>
      <c r="O7004" s="12"/>
      <c r="P7004" s="12"/>
      <c r="Q7004" s="12"/>
      <c r="R7004" s="12"/>
      <c r="S7004" s="12"/>
      <c r="U7004" s="3"/>
      <c r="V7004" s="3"/>
    </row>
    <row r="7005" spans="1:22" x14ac:dyDescent="0.3">
      <c r="A7005" s="81"/>
      <c r="O7005" s="12"/>
      <c r="P7005" s="12"/>
      <c r="Q7005" s="12"/>
      <c r="R7005" s="12"/>
      <c r="S7005" s="12"/>
      <c r="U7005" s="3"/>
      <c r="V7005" s="3"/>
    </row>
    <row r="7006" spans="1:22" x14ac:dyDescent="0.3">
      <c r="A7006" s="81"/>
      <c r="O7006" s="12"/>
      <c r="P7006" s="12"/>
      <c r="Q7006" s="12"/>
      <c r="R7006" s="12"/>
      <c r="S7006" s="12"/>
      <c r="U7006" s="3"/>
      <c r="V7006" s="3"/>
    </row>
    <row r="7007" spans="1:22" x14ac:dyDescent="0.3">
      <c r="A7007" s="81"/>
      <c r="O7007" s="12"/>
      <c r="P7007" s="12"/>
      <c r="Q7007" s="12"/>
      <c r="R7007" s="12"/>
      <c r="S7007" s="12"/>
      <c r="U7007" s="3"/>
      <c r="V7007" s="3"/>
    </row>
    <row r="7008" spans="1:22" x14ac:dyDescent="0.3">
      <c r="A7008" s="81"/>
      <c r="O7008" s="12"/>
      <c r="P7008" s="12"/>
      <c r="Q7008" s="12"/>
      <c r="R7008" s="12"/>
      <c r="S7008" s="12"/>
      <c r="U7008" s="3"/>
      <c r="V7008" s="3"/>
    </row>
    <row r="7009" spans="1:22" x14ac:dyDescent="0.3">
      <c r="A7009" s="81"/>
      <c r="O7009" s="12"/>
      <c r="P7009" s="12"/>
      <c r="Q7009" s="12"/>
      <c r="R7009" s="12"/>
      <c r="S7009" s="12"/>
      <c r="U7009" s="3"/>
      <c r="V7009" s="3"/>
    </row>
    <row r="7010" spans="1:22" x14ac:dyDescent="0.3">
      <c r="A7010" s="81"/>
      <c r="O7010" s="12"/>
      <c r="P7010" s="12"/>
      <c r="Q7010" s="12"/>
      <c r="R7010" s="12"/>
      <c r="S7010" s="12"/>
      <c r="U7010" s="3"/>
      <c r="V7010" s="3"/>
    </row>
    <row r="7011" spans="1:22" x14ac:dyDescent="0.3">
      <c r="A7011" s="81"/>
      <c r="O7011" s="12"/>
      <c r="P7011" s="12"/>
      <c r="Q7011" s="12"/>
      <c r="R7011" s="12"/>
      <c r="S7011" s="12"/>
      <c r="U7011" s="3"/>
      <c r="V7011" s="3"/>
    </row>
    <row r="7012" spans="1:22" x14ac:dyDescent="0.3">
      <c r="A7012" s="81"/>
      <c r="O7012" s="12"/>
      <c r="P7012" s="12"/>
      <c r="Q7012" s="12"/>
      <c r="R7012" s="12"/>
      <c r="S7012" s="12"/>
      <c r="U7012" s="3"/>
      <c r="V7012" s="3"/>
    </row>
    <row r="7013" spans="1:22" x14ac:dyDescent="0.3">
      <c r="A7013" s="81"/>
      <c r="O7013" s="12"/>
      <c r="P7013" s="12"/>
      <c r="Q7013" s="12"/>
      <c r="R7013" s="12"/>
      <c r="S7013" s="12"/>
      <c r="U7013" s="3"/>
      <c r="V7013" s="3"/>
    </row>
    <row r="7014" spans="1:22" x14ac:dyDescent="0.3">
      <c r="A7014" s="81"/>
      <c r="O7014" s="12"/>
      <c r="P7014" s="12"/>
      <c r="Q7014" s="12"/>
      <c r="R7014" s="12"/>
      <c r="S7014" s="12"/>
      <c r="U7014" s="3"/>
      <c r="V7014" s="3"/>
    </row>
    <row r="7015" spans="1:22" x14ac:dyDescent="0.3">
      <c r="A7015" s="81"/>
      <c r="O7015" s="12"/>
      <c r="P7015" s="12"/>
      <c r="Q7015" s="12"/>
      <c r="R7015" s="12"/>
      <c r="S7015" s="12"/>
      <c r="U7015" s="3"/>
      <c r="V7015" s="3"/>
    </row>
    <row r="7016" spans="1:22" x14ac:dyDescent="0.3">
      <c r="A7016" s="81"/>
      <c r="O7016" s="12"/>
      <c r="P7016" s="12"/>
      <c r="Q7016" s="12"/>
      <c r="R7016" s="12"/>
      <c r="S7016" s="12"/>
      <c r="U7016" s="3"/>
      <c r="V7016" s="3"/>
    </row>
    <row r="7017" spans="1:22" x14ac:dyDescent="0.3">
      <c r="A7017" s="81"/>
      <c r="O7017" s="12"/>
      <c r="P7017" s="12"/>
      <c r="Q7017" s="12"/>
      <c r="R7017" s="12"/>
      <c r="S7017" s="12"/>
      <c r="U7017" s="3"/>
      <c r="V7017" s="3"/>
    </row>
    <row r="7018" spans="1:22" x14ac:dyDescent="0.3">
      <c r="A7018" s="81"/>
      <c r="O7018" s="12"/>
      <c r="P7018" s="12"/>
      <c r="Q7018" s="12"/>
      <c r="R7018" s="12"/>
      <c r="S7018" s="12"/>
      <c r="U7018" s="3"/>
      <c r="V7018" s="3"/>
    </row>
    <row r="7019" spans="1:22" x14ac:dyDescent="0.3">
      <c r="A7019" s="81"/>
      <c r="O7019" s="12"/>
      <c r="P7019" s="12"/>
      <c r="Q7019" s="12"/>
      <c r="R7019" s="12"/>
      <c r="S7019" s="12"/>
      <c r="U7019" s="3"/>
      <c r="V7019" s="3"/>
    </row>
    <row r="7020" spans="1:22" x14ac:dyDescent="0.3">
      <c r="A7020" s="81"/>
      <c r="O7020" s="12"/>
      <c r="P7020" s="12"/>
      <c r="Q7020" s="12"/>
      <c r="R7020" s="12"/>
      <c r="S7020" s="12"/>
      <c r="U7020" s="3"/>
      <c r="V7020" s="3"/>
    </row>
    <row r="7021" spans="1:22" x14ac:dyDescent="0.3">
      <c r="A7021" s="81"/>
      <c r="O7021" s="12"/>
      <c r="P7021" s="12"/>
      <c r="Q7021" s="12"/>
      <c r="R7021" s="12"/>
      <c r="S7021" s="12"/>
      <c r="U7021" s="3"/>
      <c r="V7021" s="3"/>
    </row>
    <row r="7022" spans="1:22" x14ac:dyDescent="0.3">
      <c r="A7022" s="81"/>
      <c r="O7022" s="12"/>
      <c r="P7022" s="12"/>
      <c r="Q7022" s="12"/>
      <c r="R7022" s="12"/>
      <c r="S7022" s="12"/>
      <c r="U7022" s="3"/>
      <c r="V7022" s="3"/>
    </row>
    <row r="7023" spans="1:22" x14ac:dyDescent="0.3">
      <c r="A7023" s="81"/>
      <c r="O7023" s="12"/>
      <c r="P7023" s="12"/>
      <c r="Q7023" s="12"/>
      <c r="R7023" s="12"/>
      <c r="S7023" s="12"/>
      <c r="U7023" s="3"/>
      <c r="V7023" s="3"/>
    </row>
    <row r="7024" spans="1:22" x14ac:dyDescent="0.3">
      <c r="A7024" s="81"/>
      <c r="O7024" s="12"/>
      <c r="P7024" s="12"/>
      <c r="Q7024" s="12"/>
      <c r="R7024" s="12"/>
      <c r="S7024" s="12"/>
      <c r="U7024" s="3"/>
      <c r="V7024" s="3"/>
    </row>
    <row r="7025" spans="1:22" x14ac:dyDescent="0.3">
      <c r="A7025" s="81"/>
      <c r="O7025" s="12"/>
      <c r="P7025" s="12"/>
      <c r="Q7025" s="12"/>
      <c r="R7025" s="12"/>
      <c r="S7025" s="12"/>
      <c r="U7025" s="3"/>
      <c r="V7025" s="3"/>
    </row>
    <row r="7026" spans="1:22" x14ac:dyDescent="0.3">
      <c r="A7026" s="81"/>
      <c r="O7026" s="12"/>
      <c r="P7026" s="12"/>
      <c r="Q7026" s="12"/>
      <c r="R7026" s="12"/>
      <c r="S7026" s="12"/>
      <c r="U7026" s="3"/>
      <c r="V7026" s="3"/>
    </row>
    <row r="7027" spans="1:22" x14ac:dyDescent="0.3">
      <c r="A7027" s="81"/>
      <c r="O7027" s="12"/>
      <c r="P7027" s="12"/>
      <c r="Q7027" s="12"/>
      <c r="R7027" s="12"/>
      <c r="S7027" s="12"/>
      <c r="U7027" s="3"/>
      <c r="V7027" s="3"/>
    </row>
    <row r="7028" spans="1:22" x14ac:dyDescent="0.3">
      <c r="A7028" s="81"/>
      <c r="O7028" s="12"/>
      <c r="P7028" s="12"/>
      <c r="Q7028" s="12"/>
      <c r="R7028" s="12"/>
      <c r="S7028" s="12"/>
      <c r="U7028" s="3"/>
      <c r="V7028" s="3"/>
    </row>
    <row r="7029" spans="1:22" x14ac:dyDescent="0.3">
      <c r="A7029" s="81"/>
      <c r="O7029" s="12"/>
      <c r="P7029" s="12"/>
      <c r="Q7029" s="12"/>
      <c r="R7029" s="12"/>
      <c r="S7029" s="12"/>
      <c r="U7029" s="3"/>
      <c r="V7029" s="3"/>
    </row>
    <row r="7030" spans="1:22" x14ac:dyDescent="0.3">
      <c r="A7030" s="81"/>
      <c r="O7030" s="12"/>
      <c r="P7030" s="12"/>
      <c r="Q7030" s="12"/>
      <c r="R7030" s="12"/>
      <c r="S7030" s="12"/>
      <c r="U7030" s="3"/>
      <c r="V7030" s="3"/>
    </row>
    <row r="7031" spans="1:22" x14ac:dyDescent="0.3">
      <c r="A7031" s="81"/>
      <c r="O7031" s="12"/>
      <c r="P7031" s="12"/>
      <c r="Q7031" s="12"/>
      <c r="R7031" s="12"/>
      <c r="S7031" s="12"/>
      <c r="U7031" s="3"/>
      <c r="V7031" s="3"/>
    </row>
    <row r="7032" spans="1:22" x14ac:dyDescent="0.3">
      <c r="A7032" s="81"/>
      <c r="O7032" s="12"/>
      <c r="P7032" s="12"/>
      <c r="Q7032" s="12"/>
      <c r="R7032" s="12"/>
      <c r="S7032" s="12"/>
      <c r="U7032" s="3"/>
      <c r="V7032" s="3"/>
    </row>
    <row r="7033" spans="1:22" x14ac:dyDescent="0.3">
      <c r="A7033" s="81"/>
      <c r="O7033" s="12"/>
      <c r="P7033" s="12"/>
      <c r="Q7033" s="12"/>
      <c r="R7033" s="12"/>
      <c r="S7033" s="12"/>
      <c r="U7033" s="3"/>
      <c r="V7033" s="3"/>
    </row>
    <row r="7034" spans="1:22" x14ac:dyDescent="0.3">
      <c r="A7034" s="81"/>
      <c r="O7034" s="12"/>
      <c r="P7034" s="12"/>
      <c r="Q7034" s="12"/>
      <c r="R7034" s="12"/>
      <c r="S7034" s="12"/>
      <c r="U7034" s="3"/>
      <c r="V7034" s="3"/>
    </row>
    <row r="7035" spans="1:22" x14ac:dyDescent="0.3">
      <c r="A7035" s="81"/>
      <c r="O7035" s="12"/>
      <c r="P7035" s="12"/>
      <c r="Q7035" s="12"/>
      <c r="R7035" s="12"/>
      <c r="S7035" s="12"/>
      <c r="U7035" s="3"/>
      <c r="V7035" s="3"/>
    </row>
    <row r="7036" spans="1:22" x14ac:dyDescent="0.3">
      <c r="A7036" s="81"/>
      <c r="O7036" s="12"/>
      <c r="P7036" s="12"/>
      <c r="Q7036" s="12"/>
      <c r="R7036" s="12"/>
      <c r="S7036" s="12"/>
      <c r="U7036" s="3"/>
      <c r="V7036" s="3"/>
    </row>
    <row r="7037" spans="1:22" x14ac:dyDescent="0.3">
      <c r="A7037" s="81"/>
      <c r="O7037" s="12"/>
      <c r="P7037" s="12"/>
      <c r="Q7037" s="12"/>
      <c r="R7037" s="12"/>
      <c r="S7037" s="12"/>
      <c r="U7037" s="3"/>
      <c r="V7037" s="3"/>
    </row>
    <row r="7038" spans="1:22" x14ac:dyDescent="0.3">
      <c r="A7038" s="81"/>
      <c r="O7038" s="12"/>
      <c r="P7038" s="12"/>
      <c r="Q7038" s="12"/>
      <c r="R7038" s="12"/>
      <c r="S7038" s="12"/>
      <c r="U7038" s="3"/>
      <c r="V7038" s="3"/>
    </row>
    <row r="7039" spans="1:22" x14ac:dyDescent="0.3">
      <c r="A7039" s="81"/>
      <c r="O7039" s="12"/>
      <c r="P7039" s="12"/>
      <c r="Q7039" s="12"/>
      <c r="R7039" s="12"/>
      <c r="S7039" s="12"/>
      <c r="U7039" s="3"/>
      <c r="V7039" s="3"/>
    </row>
    <row r="7040" spans="1:22" x14ac:dyDescent="0.3">
      <c r="A7040" s="81"/>
      <c r="O7040" s="12"/>
      <c r="P7040" s="12"/>
      <c r="Q7040" s="12"/>
      <c r="R7040" s="12"/>
      <c r="S7040" s="12"/>
      <c r="U7040" s="3"/>
      <c r="V7040" s="3"/>
    </row>
    <row r="7041" spans="1:22" x14ac:dyDescent="0.3">
      <c r="A7041" s="81"/>
      <c r="O7041" s="12"/>
      <c r="P7041" s="12"/>
      <c r="Q7041" s="12"/>
      <c r="R7041" s="12"/>
      <c r="S7041" s="12"/>
      <c r="U7041" s="3"/>
      <c r="V7041" s="3"/>
    </row>
    <row r="7042" spans="1:22" x14ac:dyDescent="0.3">
      <c r="A7042" s="81"/>
      <c r="O7042" s="12"/>
      <c r="P7042" s="12"/>
      <c r="Q7042" s="12"/>
      <c r="R7042" s="12"/>
      <c r="S7042" s="12"/>
      <c r="U7042" s="3"/>
      <c r="V7042" s="3"/>
    </row>
    <row r="7043" spans="1:22" x14ac:dyDescent="0.3">
      <c r="A7043" s="81"/>
      <c r="O7043" s="12"/>
      <c r="P7043" s="12"/>
      <c r="Q7043" s="12"/>
      <c r="R7043" s="12"/>
      <c r="S7043" s="12"/>
      <c r="U7043" s="3"/>
      <c r="V7043" s="3"/>
    </row>
    <row r="7044" spans="1:22" x14ac:dyDescent="0.3">
      <c r="A7044" s="81"/>
      <c r="O7044" s="12"/>
      <c r="P7044" s="12"/>
      <c r="Q7044" s="12"/>
      <c r="R7044" s="12"/>
      <c r="S7044" s="12"/>
      <c r="U7044" s="3"/>
      <c r="V7044" s="3"/>
    </row>
    <row r="7045" spans="1:22" x14ac:dyDescent="0.3">
      <c r="A7045" s="81"/>
      <c r="O7045" s="12"/>
      <c r="P7045" s="12"/>
      <c r="Q7045" s="12"/>
      <c r="R7045" s="12"/>
      <c r="S7045" s="12"/>
      <c r="U7045" s="3"/>
      <c r="V7045" s="3"/>
    </row>
    <row r="7046" spans="1:22" x14ac:dyDescent="0.3">
      <c r="A7046" s="81"/>
      <c r="O7046" s="12"/>
      <c r="P7046" s="12"/>
      <c r="Q7046" s="12"/>
      <c r="R7046" s="12"/>
      <c r="S7046" s="12"/>
      <c r="U7046" s="3"/>
      <c r="V7046" s="3"/>
    </row>
    <row r="7047" spans="1:22" x14ac:dyDescent="0.3">
      <c r="A7047" s="81"/>
      <c r="O7047" s="12"/>
      <c r="P7047" s="12"/>
      <c r="Q7047" s="12"/>
      <c r="R7047" s="12"/>
      <c r="S7047" s="12"/>
      <c r="U7047" s="3"/>
      <c r="V7047" s="3"/>
    </row>
    <row r="7048" spans="1:22" x14ac:dyDescent="0.3">
      <c r="A7048" s="81"/>
      <c r="O7048" s="12"/>
      <c r="P7048" s="12"/>
      <c r="Q7048" s="12"/>
      <c r="R7048" s="12"/>
      <c r="S7048" s="12"/>
      <c r="U7048" s="3"/>
      <c r="V7048" s="3"/>
    </row>
    <row r="7049" spans="1:22" x14ac:dyDescent="0.3">
      <c r="A7049" s="81"/>
      <c r="O7049" s="12"/>
      <c r="P7049" s="12"/>
      <c r="Q7049" s="12"/>
      <c r="R7049" s="12"/>
      <c r="S7049" s="12"/>
      <c r="U7049" s="3"/>
      <c r="V7049" s="3"/>
    </row>
    <row r="7050" spans="1:22" x14ac:dyDescent="0.3">
      <c r="A7050" s="81"/>
      <c r="O7050" s="12"/>
      <c r="P7050" s="12"/>
      <c r="Q7050" s="12"/>
      <c r="R7050" s="12"/>
      <c r="S7050" s="12"/>
      <c r="U7050" s="3"/>
      <c r="V7050" s="3"/>
    </row>
    <row r="7051" spans="1:22" x14ac:dyDescent="0.3">
      <c r="A7051" s="81"/>
      <c r="O7051" s="12"/>
      <c r="P7051" s="12"/>
      <c r="Q7051" s="12"/>
      <c r="R7051" s="12"/>
      <c r="S7051" s="12"/>
      <c r="U7051" s="3"/>
      <c r="V7051" s="3"/>
    </row>
    <row r="7052" spans="1:22" x14ac:dyDescent="0.3">
      <c r="A7052" s="81"/>
      <c r="O7052" s="12"/>
      <c r="P7052" s="12"/>
      <c r="Q7052" s="12"/>
      <c r="R7052" s="12"/>
      <c r="S7052" s="12"/>
      <c r="U7052" s="3"/>
      <c r="V7052" s="3"/>
    </row>
    <row r="7053" spans="1:22" x14ac:dyDescent="0.3">
      <c r="A7053" s="81"/>
      <c r="O7053" s="12"/>
      <c r="P7053" s="12"/>
      <c r="Q7053" s="12"/>
      <c r="R7053" s="12"/>
      <c r="S7053" s="12"/>
      <c r="U7053" s="3"/>
      <c r="V7053" s="3"/>
    </row>
    <row r="7054" spans="1:22" x14ac:dyDescent="0.3">
      <c r="A7054" s="81"/>
      <c r="O7054" s="12"/>
      <c r="P7054" s="12"/>
      <c r="Q7054" s="12"/>
      <c r="R7054" s="12"/>
      <c r="S7054" s="12"/>
      <c r="U7054" s="3"/>
      <c r="V7054" s="3"/>
    </row>
    <row r="7055" spans="1:22" x14ac:dyDescent="0.3">
      <c r="A7055" s="81"/>
      <c r="O7055" s="12"/>
      <c r="P7055" s="12"/>
      <c r="Q7055" s="12"/>
      <c r="R7055" s="12"/>
      <c r="S7055" s="12"/>
      <c r="U7055" s="3"/>
      <c r="V7055" s="3"/>
    </row>
    <row r="7056" spans="1:22" x14ac:dyDescent="0.3">
      <c r="A7056" s="81"/>
      <c r="O7056" s="12"/>
      <c r="P7056" s="12"/>
      <c r="Q7056" s="12"/>
      <c r="R7056" s="12"/>
      <c r="S7056" s="12"/>
      <c r="U7056" s="3"/>
      <c r="V7056" s="3"/>
    </row>
    <row r="7057" spans="1:22" x14ac:dyDescent="0.3">
      <c r="A7057" s="81"/>
      <c r="O7057" s="12"/>
      <c r="P7057" s="12"/>
      <c r="Q7057" s="12"/>
      <c r="R7057" s="12"/>
      <c r="S7057" s="12"/>
      <c r="U7057" s="3"/>
      <c r="V7057" s="3"/>
    </row>
    <row r="7058" spans="1:22" x14ac:dyDescent="0.3">
      <c r="A7058" s="81"/>
      <c r="O7058" s="12"/>
      <c r="P7058" s="12"/>
      <c r="Q7058" s="12"/>
      <c r="R7058" s="12"/>
      <c r="S7058" s="12"/>
      <c r="U7058" s="3"/>
      <c r="V7058" s="3"/>
    </row>
    <row r="7059" spans="1:22" x14ac:dyDescent="0.3">
      <c r="A7059" s="81"/>
      <c r="O7059" s="12"/>
      <c r="P7059" s="12"/>
      <c r="Q7059" s="12"/>
      <c r="R7059" s="12"/>
      <c r="S7059" s="12"/>
      <c r="U7059" s="3"/>
      <c r="V7059" s="3"/>
    </row>
    <row r="7060" spans="1:22" x14ac:dyDescent="0.3">
      <c r="A7060" s="81"/>
      <c r="O7060" s="12"/>
      <c r="P7060" s="12"/>
      <c r="Q7060" s="12"/>
      <c r="R7060" s="12"/>
      <c r="S7060" s="12"/>
      <c r="U7060" s="3"/>
      <c r="V7060" s="3"/>
    </row>
    <row r="7061" spans="1:22" x14ac:dyDescent="0.3">
      <c r="A7061" s="81"/>
      <c r="O7061" s="12"/>
      <c r="P7061" s="12"/>
      <c r="Q7061" s="12"/>
      <c r="R7061" s="12"/>
      <c r="S7061" s="12"/>
      <c r="U7061" s="3"/>
      <c r="V7061" s="3"/>
    </row>
    <row r="7062" spans="1:22" x14ac:dyDescent="0.3">
      <c r="A7062" s="81"/>
      <c r="O7062" s="12"/>
      <c r="P7062" s="12"/>
      <c r="Q7062" s="12"/>
      <c r="R7062" s="12"/>
      <c r="S7062" s="12"/>
      <c r="U7062" s="3"/>
      <c r="V7062" s="3"/>
    </row>
    <row r="7063" spans="1:22" x14ac:dyDescent="0.3">
      <c r="A7063" s="81"/>
      <c r="O7063" s="12"/>
      <c r="P7063" s="12"/>
      <c r="Q7063" s="12"/>
      <c r="R7063" s="12"/>
      <c r="S7063" s="12"/>
      <c r="U7063" s="3"/>
      <c r="V7063" s="3"/>
    </row>
    <row r="7064" spans="1:22" x14ac:dyDescent="0.3">
      <c r="A7064" s="81"/>
      <c r="O7064" s="12"/>
      <c r="P7064" s="12"/>
      <c r="Q7064" s="12"/>
      <c r="R7064" s="12"/>
      <c r="S7064" s="12"/>
      <c r="U7064" s="3"/>
      <c r="V7064" s="3"/>
    </row>
    <row r="7065" spans="1:22" x14ac:dyDescent="0.3">
      <c r="A7065" s="81"/>
      <c r="O7065" s="12"/>
      <c r="P7065" s="12"/>
      <c r="Q7065" s="12"/>
      <c r="R7065" s="12"/>
      <c r="S7065" s="12"/>
      <c r="U7065" s="3"/>
      <c r="V7065" s="3"/>
    </row>
    <row r="7066" spans="1:22" x14ac:dyDescent="0.3">
      <c r="A7066" s="81"/>
      <c r="O7066" s="12"/>
      <c r="P7066" s="12"/>
      <c r="Q7066" s="12"/>
      <c r="R7066" s="12"/>
      <c r="S7066" s="12"/>
      <c r="U7066" s="3"/>
      <c r="V7066" s="3"/>
    </row>
    <row r="7067" spans="1:22" x14ac:dyDescent="0.3">
      <c r="A7067" s="81"/>
      <c r="O7067" s="12"/>
      <c r="P7067" s="12"/>
      <c r="Q7067" s="12"/>
      <c r="R7067" s="12"/>
      <c r="S7067" s="12"/>
      <c r="U7067" s="3"/>
      <c r="V7067" s="3"/>
    </row>
    <row r="7068" spans="1:22" x14ac:dyDescent="0.3">
      <c r="A7068" s="81"/>
      <c r="O7068" s="12"/>
      <c r="P7068" s="12"/>
      <c r="Q7068" s="12"/>
      <c r="R7068" s="12"/>
      <c r="S7068" s="12"/>
      <c r="U7068" s="3"/>
      <c r="V7068" s="3"/>
    </row>
    <row r="7069" spans="1:22" x14ac:dyDescent="0.3">
      <c r="A7069" s="81"/>
      <c r="O7069" s="12"/>
      <c r="P7069" s="12"/>
      <c r="Q7069" s="12"/>
      <c r="R7069" s="12"/>
      <c r="S7069" s="12"/>
      <c r="U7069" s="3"/>
      <c r="V7069" s="3"/>
    </row>
    <row r="7070" spans="1:22" x14ac:dyDescent="0.3">
      <c r="A7070" s="81"/>
      <c r="O7070" s="12"/>
      <c r="P7070" s="12"/>
      <c r="Q7070" s="12"/>
      <c r="R7070" s="12"/>
      <c r="S7070" s="12"/>
      <c r="U7070" s="3"/>
      <c r="V7070" s="3"/>
    </row>
    <row r="7071" spans="1:22" x14ac:dyDescent="0.3">
      <c r="A7071" s="81"/>
      <c r="O7071" s="12"/>
      <c r="P7071" s="12"/>
      <c r="Q7071" s="12"/>
      <c r="R7071" s="12"/>
      <c r="S7071" s="12"/>
      <c r="U7071" s="3"/>
      <c r="V7071" s="3"/>
    </row>
    <row r="7072" spans="1:22" x14ac:dyDescent="0.3">
      <c r="A7072" s="81"/>
      <c r="O7072" s="12"/>
      <c r="P7072" s="12"/>
      <c r="Q7072" s="12"/>
      <c r="R7072" s="12"/>
      <c r="S7072" s="12"/>
      <c r="U7072" s="3"/>
      <c r="V7072" s="3"/>
    </row>
    <row r="7073" spans="1:22" x14ac:dyDescent="0.3">
      <c r="A7073" s="81"/>
      <c r="O7073" s="12"/>
      <c r="P7073" s="12"/>
      <c r="Q7073" s="12"/>
      <c r="R7073" s="12"/>
      <c r="S7073" s="12"/>
      <c r="U7073" s="3"/>
      <c r="V7073" s="3"/>
    </row>
    <row r="7074" spans="1:22" x14ac:dyDescent="0.3">
      <c r="A7074" s="81"/>
      <c r="O7074" s="12"/>
      <c r="P7074" s="12"/>
      <c r="Q7074" s="12"/>
      <c r="R7074" s="12"/>
      <c r="S7074" s="12"/>
      <c r="U7074" s="3"/>
      <c r="V7074" s="3"/>
    </row>
    <row r="7075" spans="1:22" x14ac:dyDescent="0.3">
      <c r="A7075" s="81"/>
      <c r="O7075" s="12"/>
      <c r="P7075" s="12"/>
      <c r="Q7075" s="12"/>
      <c r="R7075" s="12"/>
      <c r="S7075" s="12"/>
      <c r="U7075" s="3"/>
      <c r="V7075" s="3"/>
    </row>
    <row r="7076" spans="1:22" x14ac:dyDescent="0.3">
      <c r="A7076" s="81"/>
      <c r="O7076" s="12"/>
      <c r="P7076" s="12"/>
      <c r="Q7076" s="12"/>
      <c r="R7076" s="12"/>
      <c r="S7076" s="12"/>
      <c r="U7076" s="3"/>
      <c r="V7076" s="3"/>
    </row>
    <row r="7077" spans="1:22" x14ac:dyDescent="0.3">
      <c r="A7077" s="81"/>
      <c r="O7077" s="12"/>
      <c r="P7077" s="12"/>
      <c r="Q7077" s="12"/>
      <c r="R7077" s="12"/>
      <c r="S7077" s="12"/>
      <c r="U7077" s="3"/>
      <c r="V7077" s="3"/>
    </row>
    <row r="7078" spans="1:22" x14ac:dyDescent="0.3">
      <c r="A7078" s="81"/>
      <c r="O7078" s="12"/>
      <c r="P7078" s="12"/>
      <c r="Q7078" s="12"/>
      <c r="R7078" s="12"/>
      <c r="S7078" s="12"/>
      <c r="U7078" s="3"/>
      <c r="V7078" s="3"/>
    </row>
    <row r="7079" spans="1:22" x14ac:dyDescent="0.3">
      <c r="A7079" s="81"/>
      <c r="O7079" s="12"/>
      <c r="P7079" s="12"/>
      <c r="Q7079" s="12"/>
      <c r="R7079" s="12"/>
      <c r="S7079" s="12"/>
      <c r="U7079" s="3"/>
      <c r="V7079" s="3"/>
    </row>
    <row r="7080" spans="1:22" x14ac:dyDescent="0.3">
      <c r="A7080" s="81"/>
      <c r="O7080" s="12"/>
      <c r="P7080" s="12"/>
      <c r="Q7080" s="12"/>
      <c r="R7080" s="12"/>
      <c r="S7080" s="12"/>
      <c r="U7080" s="3"/>
      <c r="V7080" s="3"/>
    </row>
    <row r="7081" spans="1:22" x14ac:dyDescent="0.3">
      <c r="A7081" s="81"/>
      <c r="O7081" s="12"/>
      <c r="P7081" s="12"/>
      <c r="Q7081" s="12"/>
      <c r="R7081" s="12"/>
      <c r="S7081" s="12"/>
      <c r="U7081" s="3"/>
      <c r="V7081" s="3"/>
    </row>
    <row r="7082" spans="1:22" x14ac:dyDescent="0.3">
      <c r="A7082" s="81"/>
      <c r="O7082" s="12"/>
      <c r="P7082" s="12"/>
      <c r="Q7082" s="12"/>
      <c r="R7082" s="12"/>
      <c r="S7082" s="12"/>
      <c r="U7082" s="3"/>
      <c r="V7082" s="3"/>
    </row>
    <row r="7083" spans="1:22" x14ac:dyDescent="0.3">
      <c r="A7083" s="81"/>
      <c r="O7083" s="12"/>
      <c r="P7083" s="12"/>
      <c r="Q7083" s="12"/>
      <c r="R7083" s="12"/>
      <c r="S7083" s="12"/>
      <c r="U7083" s="3"/>
      <c r="V7083" s="3"/>
    </row>
    <row r="7084" spans="1:22" x14ac:dyDescent="0.3">
      <c r="A7084" s="81"/>
      <c r="O7084" s="12"/>
      <c r="P7084" s="12"/>
      <c r="Q7084" s="12"/>
      <c r="R7084" s="12"/>
      <c r="S7084" s="12"/>
      <c r="U7084" s="3"/>
      <c r="V7084" s="3"/>
    </row>
    <row r="7085" spans="1:22" x14ac:dyDescent="0.3">
      <c r="A7085" s="81"/>
      <c r="O7085" s="12"/>
      <c r="P7085" s="12"/>
      <c r="Q7085" s="12"/>
      <c r="R7085" s="12"/>
      <c r="S7085" s="12"/>
      <c r="U7085" s="3"/>
      <c r="V7085" s="3"/>
    </row>
    <row r="7086" spans="1:22" x14ac:dyDescent="0.3">
      <c r="A7086" s="81"/>
      <c r="O7086" s="12"/>
      <c r="P7086" s="12"/>
      <c r="Q7086" s="12"/>
      <c r="R7086" s="12"/>
      <c r="S7086" s="12"/>
      <c r="U7086" s="3"/>
      <c r="V7086" s="3"/>
    </row>
    <row r="7087" spans="1:22" x14ac:dyDescent="0.3">
      <c r="A7087" s="81"/>
      <c r="O7087" s="12"/>
      <c r="P7087" s="12"/>
      <c r="Q7087" s="12"/>
      <c r="R7087" s="12"/>
      <c r="S7087" s="12"/>
      <c r="U7087" s="3"/>
      <c r="V7087" s="3"/>
    </row>
    <row r="7088" spans="1:22" x14ac:dyDescent="0.3">
      <c r="A7088" s="81"/>
      <c r="O7088" s="12"/>
      <c r="P7088" s="12"/>
      <c r="Q7088" s="12"/>
      <c r="R7088" s="12"/>
      <c r="S7088" s="12"/>
      <c r="U7088" s="3"/>
      <c r="V7088" s="3"/>
    </row>
    <row r="7089" spans="1:22" x14ac:dyDescent="0.3">
      <c r="A7089" s="81"/>
      <c r="O7089" s="12"/>
      <c r="P7089" s="12"/>
      <c r="Q7089" s="12"/>
      <c r="R7089" s="12"/>
      <c r="S7089" s="12"/>
      <c r="U7089" s="3"/>
      <c r="V7089" s="3"/>
    </row>
    <row r="7090" spans="1:22" x14ac:dyDescent="0.3">
      <c r="A7090" s="81"/>
      <c r="O7090" s="12"/>
      <c r="P7090" s="12"/>
      <c r="Q7090" s="12"/>
      <c r="R7090" s="12"/>
      <c r="S7090" s="12"/>
      <c r="U7090" s="3"/>
      <c r="V7090" s="3"/>
    </row>
    <row r="7091" spans="1:22" x14ac:dyDescent="0.3">
      <c r="A7091" s="81"/>
      <c r="O7091" s="12"/>
      <c r="P7091" s="12"/>
      <c r="Q7091" s="12"/>
      <c r="R7091" s="12"/>
      <c r="S7091" s="12"/>
      <c r="U7091" s="3"/>
      <c r="V7091" s="3"/>
    </row>
    <row r="7092" spans="1:22" x14ac:dyDescent="0.3">
      <c r="A7092" s="81"/>
      <c r="O7092" s="12"/>
      <c r="P7092" s="12"/>
      <c r="Q7092" s="12"/>
      <c r="R7092" s="12"/>
      <c r="S7092" s="12"/>
      <c r="U7092" s="3"/>
      <c r="V7092" s="3"/>
    </row>
    <row r="7093" spans="1:22" x14ac:dyDescent="0.3">
      <c r="A7093" s="81"/>
      <c r="O7093" s="12"/>
      <c r="P7093" s="12"/>
      <c r="Q7093" s="12"/>
      <c r="R7093" s="12"/>
      <c r="S7093" s="12"/>
      <c r="U7093" s="3"/>
      <c r="V7093" s="3"/>
    </row>
    <row r="7094" spans="1:22" x14ac:dyDescent="0.3">
      <c r="A7094" s="81"/>
      <c r="O7094" s="12"/>
      <c r="P7094" s="12"/>
      <c r="Q7094" s="12"/>
      <c r="R7094" s="12"/>
      <c r="S7094" s="12"/>
      <c r="U7094" s="3"/>
      <c r="V7094" s="3"/>
    </row>
    <row r="7095" spans="1:22" x14ac:dyDescent="0.3">
      <c r="A7095" s="81"/>
      <c r="O7095" s="12"/>
      <c r="P7095" s="12"/>
      <c r="Q7095" s="12"/>
      <c r="R7095" s="12"/>
      <c r="S7095" s="12"/>
      <c r="U7095" s="3"/>
      <c r="V7095" s="3"/>
    </row>
    <row r="7096" spans="1:22" x14ac:dyDescent="0.3">
      <c r="A7096" s="81"/>
      <c r="O7096" s="12"/>
      <c r="P7096" s="12"/>
      <c r="Q7096" s="12"/>
      <c r="R7096" s="12"/>
      <c r="S7096" s="12"/>
      <c r="U7096" s="3"/>
      <c r="V7096" s="3"/>
    </row>
    <row r="7097" spans="1:22" x14ac:dyDescent="0.3">
      <c r="A7097" s="81"/>
      <c r="O7097" s="12"/>
      <c r="P7097" s="12"/>
      <c r="Q7097" s="12"/>
      <c r="R7097" s="12"/>
      <c r="S7097" s="12"/>
      <c r="U7097" s="3"/>
      <c r="V7097" s="3"/>
    </row>
    <row r="7098" spans="1:22" x14ac:dyDescent="0.3">
      <c r="A7098" s="81"/>
      <c r="O7098" s="12"/>
      <c r="P7098" s="12"/>
      <c r="Q7098" s="12"/>
      <c r="R7098" s="12"/>
      <c r="S7098" s="12"/>
      <c r="U7098" s="3"/>
      <c r="V7098" s="3"/>
    </row>
    <row r="7099" spans="1:22" x14ac:dyDescent="0.3">
      <c r="A7099" s="81"/>
      <c r="O7099" s="12"/>
      <c r="P7099" s="12"/>
      <c r="Q7099" s="12"/>
      <c r="R7099" s="12"/>
      <c r="S7099" s="12"/>
      <c r="U7099" s="3"/>
      <c r="V7099" s="3"/>
    </row>
    <row r="7100" spans="1:22" x14ac:dyDescent="0.3">
      <c r="A7100" s="81"/>
      <c r="O7100" s="12"/>
      <c r="P7100" s="12"/>
      <c r="Q7100" s="12"/>
      <c r="R7100" s="12"/>
      <c r="S7100" s="12"/>
      <c r="U7100" s="3"/>
      <c r="V7100" s="3"/>
    </row>
    <row r="7101" spans="1:22" x14ac:dyDescent="0.3">
      <c r="A7101" s="81"/>
      <c r="O7101" s="12"/>
      <c r="P7101" s="12"/>
      <c r="Q7101" s="12"/>
      <c r="R7101" s="12"/>
      <c r="S7101" s="12"/>
      <c r="U7101" s="3"/>
      <c r="V7101" s="3"/>
    </row>
    <row r="7102" spans="1:22" x14ac:dyDescent="0.3">
      <c r="A7102" s="81"/>
      <c r="O7102" s="12"/>
      <c r="P7102" s="12"/>
      <c r="Q7102" s="12"/>
      <c r="R7102" s="12"/>
      <c r="S7102" s="12"/>
      <c r="U7102" s="3"/>
      <c r="V7102" s="3"/>
    </row>
    <row r="7103" spans="1:22" x14ac:dyDescent="0.3">
      <c r="A7103" s="81"/>
      <c r="O7103" s="12"/>
      <c r="P7103" s="12"/>
      <c r="Q7103" s="12"/>
      <c r="R7103" s="12"/>
      <c r="S7103" s="12"/>
      <c r="U7103" s="3"/>
      <c r="V7103" s="3"/>
    </row>
    <row r="7104" spans="1:22" x14ac:dyDescent="0.3">
      <c r="A7104" s="81"/>
      <c r="O7104" s="12"/>
      <c r="P7104" s="12"/>
      <c r="Q7104" s="12"/>
      <c r="R7104" s="12"/>
      <c r="S7104" s="12"/>
      <c r="U7104" s="3"/>
      <c r="V7104" s="3"/>
    </row>
    <row r="7105" spans="1:22" x14ac:dyDescent="0.3">
      <c r="A7105" s="81"/>
      <c r="O7105" s="12"/>
      <c r="P7105" s="12"/>
      <c r="Q7105" s="12"/>
      <c r="R7105" s="12"/>
      <c r="S7105" s="12"/>
      <c r="U7105" s="3"/>
      <c r="V7105" s="3"/>
    </row>
    <row r="7106" spans="1:22" x14ac:dyDescent="0.3">
      <c r="A7106" s="81"/>
      <c r="O7106" s="12"/>
      <c r="P7106" s="12"/>
      <c r="Q7106" s="12"/>
      <c r="R7106" s="12"/>
      <c r="S7106" s="12"/>
      <c r="U7106" s="3"/>
      <c r="V7106" s="3"/>
    </row>
    <row r="7107" spans="1:22" x14ac:dyDescent="0.3">
      <c r="A7107" s="81"/>
      <c r="O7107" s="12"/>
      <c r="P7107" s="12"/>
      <c r="Q7107" s="12"/>
      <c r="R7107" s="12"/>
      <c r="S7107" s="12"/>
      <c r="U7107" s="3"/>
      <c r="V7107" s="3"/>
    </row>
    <row r="7108" spans="1:22" x14ac:dyDescent="0.3">
      <c r="A7108" s="81"/>
      <c r="O7108" s="12"/>
      <c r="P7108" s="12"/>
      <c r="Q7108" s="12"/>
      <c r="R7108" s="12"/>
      <c r="S7108" s="12"/>
      <c r="U7108" s="3"/>
      <c r="V7108" s="3"/>
    </row>
    <row r="7109" spans="1:22" x14ac:dyDescent="0.3">
      <c r="A7109" s="81"/>
      <c r="O7109" s="12"/>
      <c r="P7109" s="12"/>
      <c r="Q7109" s="12"/>
      <c r="R7109" s="12"/>
      <c r="S7109" s="12"/>
      <c r="U7109" s="3"/>
      <c r="V7109" s="3"/>
    </row>
    <row r="7110" spans="1:22" x14ac:dyDescent="0.3">
      <c r="A7110" s="81"/>
      <c r="O7110" s="12"/>
      <c r="P7110" s="12"/>
      <c r="Q7110" s="12"/>
      <c r="R7110" s="12"/>
      <c r="S7110" s="12"/>
      <c r="U7110" s="3"/>
      <c r="V7110" s="3"/>
    </row>
    <row r="7111" spans="1:22" x14ac:dyDescent="0.3">
      <c r="A7111" s="81"/>
      <c r="O7111" s="12"/>
      <c r="P7111" s="12"/>
      <c r="Q7111" s="12"/>
      <c r="R7111" s="12"/>
      <c r="S7111" s="12"/>
      <c r="U7111" s="3"/>
      <c r="V7111" s="3"/>
    </row>
    <row r="7112" spans="1:22" x14ac:dyDescent="0.3">
      <c r="A7112" s="81"/>
      <c r="O7112" s="12"/>
      <c r="P7112" s="12"/>
      <c r="Q7112" s="12"/>
      <c r="R7112" s="12"/>
      <c r="S7112" s="12"/>
      <c r="U7112" s="3"/>
      <c r="V7112" s="3"/>
    </row>
    <row r="7113" spans="1:22" x14ac:dyDescent="0.3">
      <c r="A7113" s="81"/>
      <c r="O7113" s="12"/>
      <c r="P7113" s="12"/>
      <c r="Q7113" s="12"/>
      <c r="R7113" s="12"/>
      <c r="S7113" s="12"/>
      <c r="U7113" s="3"/>
      <c r="V7113" s="3"/>
    </row>
    <row r="7114" spans="1:22" x14ac:dyDescent="0.3">
      <c r="A7114" s="81"/>
      <c r="O7114" s="12"/>
      <c r="P7114" s="12"/>
      <c r="Q7114" s="12"/>
      <c r="R7114" s="12"/>
      <c r="S7114" s="12"/>
      <c r="U7114" s="3"/>
      <c r="V7114" s="3"/>
    </row>
    <row r="7115" spans="1:22" x14ac:dyDescent="0.3">
      <c r="A7115" s="81"/>
      <c r="O7115" s="12"/>
      <c r="P7115" s="12"/>
      <c r="Q7115" s="12"/>
      <c r="R7115" s="12"/>
      <c r="S7115" s="12"/>
      <c r="U7115" s="3"/>
      <c r="V7115" s="3"/>
    </row>
    <row r="7116" spans="1:22" x14ac:dyDescent="0.3">
      <c r="A7116" s="81"/>
      <c r="O7116" s="12"/>
      <c r="P7116" s="12"/>
      <c r="Q7116" s="12"/>
      <c r="R7116" s="12"/>
      <c r="S7116" s="12"/>
      <c r="U7116" s="3"/>
      <c r="V7116" s="3"/>
    </row>
    <row r="7117" spans="1:22" x14ac:dyDescent="0.3">
      <c r="A7117" s="81"/>
      <c r="O7117" s="12"/>
      <c r="P7117" s="12"/>
      <c r="Q7117" s="12"/>
      <c r="R7117" s="12"/>
      <c r="S7117" s="12"/>
      <c r="U7117" s="3"/>
      <c r="V7117" s="3"/>
    </row>
    <row r="7118" spans="1:22" x14ac:dyDescent="0.3">
      <c r="A7118" s="81"/>
      <c r="O7118" s="12"/>
      <c r="P7118" s="12"/>
      <c r="Q7118" s="12"/>
      <c r="R7118" s="12"/>
      <c r="S7118" s="12"/>
      <c r="U7118" s="3"/>
      <c r="V7118" s="3"/>
    </row>
    <row r="7119" spans="1:22" x14ac:dyDescent="0.3">
      <c r="A7119" s="81"/>
      <c r="O7119" s="12"/>
      <c r="P7119" s="12"/>
      <c r="Q7119" s="12"/>
      <c r="R7119" s="12"/>
      <c r="S7119" s="12"/>
      <c r="U7119" s="3"/>
      <c r="V7119" s="3"/>
    </row>
    <row r="7120" spans="1:22" x14ac:dyDescent="0.3">
      <c r="A7120" s="81"/>
      <c r="O7120" s="12"/>
      <c r="P7120" s="12"/>
      <c r="Q7120" s="12"/>
      <c r="R7120" s="12"/>
      <c r="S7120" s="12"/>
      <c r="U7120" s="3"/>
      <c r="V7120" s="3"/>
    </row>
    <row r="7121" spans="1:22" x14ac:dyDescent="0.3">
      <c r="A7121" s="81"/>
      <c r="O7121" s="12"/>
      <c r="P7121" s="12"/>
      <c r="Q7121" s="12"/>
      <c r="R7121" s="12"/>
      <c r="S7121" s="12"/>
      <c r="U7121" s="3"/>
      <c r="V7121" s="3"/>
    </row>
    <row r="7122" spans="1:22" x14ac:dyDescent="0.3">
      <c r="A7122" s="81"/>
      <c r="O7122" s="12"/>
      <c r="P7122" s="12"/>
      <c r="Q7122" s="12"/>
      <c r="R7122" s="12"/>
      <c r="S7122" s="12"/>
      <c r="U7122" s="3"/>
      <c r="V7122" s="3"/>
    </row>
    <row r="7123" spans="1:22" x14ac:dyDescent="0.3">
      <c r="A7123" s="81"/>
      <c r="O7123" s="12"/>
      <c r="P7123" s="12"/>
      <c r="Q7123" s="12"/>
      <c r="R7123" s="12"/>
      <c r="S7123" s="12"/>
      <c r="U7123" s="3"/>
      <c r="V7123" s="3"/>
    </row>
    <row r="7124" spans="1:22" x14ac:dyDescent="0.3">
      <c r="A7124" s="81"/>
      <c r="O7124" s="12"/>
      <c r="P7124" s="12"/>
      <c r="Q7124" s="12"/>
      <c r="R7124" s="12"/>
      <c r="S7124" s="12"/>
      <c r="U7124" s="3"/>
      <c r="V7124" s="3"/>
    </row>
    <row r="7125" spans="1:22" x14ac:dyDescent="0.3">
      <c r="A7125" s="81"/>
      <c r="O7125" s="12"/>
      <c r="P7125" s="12"/>
      <c r="Q7125" s="12"/>
      <c r="R7125" s="12"/>
      <c r="S7125" s="12"/>
      <c r="U7125" s="3"/>
      <c r="V7125" s="3"/>
    </row>
    <row r="7126" spans="1:22" x14ac:dyDescent="0.3">
      <c r="A7126" s="81"/>
      <c r="O7126" s="12"/>
      <c r="P7126" s="12"/>
      <c r="Q7126" s="12"/>
      <c r="R7126" s="12"/>
      <c r="S7126" s="12"/>
      <c r="U7126" s="3"/>
      <c r="V7126" s="3"/>
    </row>
    <row r="7127" spans="1:22" x14ac:dyDescent="0.3">
      <c r="A7127" s="81"/>
      <c r="O7127" s="12"/>
      <c r="P7127" s="12"/>
      <c r="Q7127" s="12"/>
      <c r="R7127" s="12"/>
      <c r="S7127" s="12"/>
      <c r="U7127" s="3"/>
      <c r="V7127" s="3"/>
    </row>
    <row r="7128" spans="1:22" x14ac:dyDescent="0.3">
      <c r="A7128" s="81"/>
      <c r="O7128" s="12"/>
      <c r="P7128" s="12"/>
      <c r="Q7128" s="12"/>
      <c r="R7128" s="12"/>
      <c r="S7128" s="12"/>
      <c r="U7128" s="3"/>
      <c r="V7128" s="3"/>
    </row>
    <row r="7129" spans="1:22" x14ac:dyDescent="0.3">
      <c r="A7129" s="81"/>
      <c r="O7129" s="12"/>
      <c r="P7129" s="12"/>
      <c r="Q7129" s="12"/>
      <c r="R7129" s="12"/>
      <c r="S7129" s="12"/>
      <c r="U7129" s="3"/>
      <c r="V7129" s="3"/>
    </row>
    <row r="7130" spans="1:22" x14ac:dyDescent="0.3">
      <c r="A7130" s="81"/>
      <c r="O7130" s="12"/>
      <c r="P7130" s="12"/>
      <c r="Q7130" s="12"/>
      <c r="R7130" s="12"/>
      <c r="S7130" s="12"/>
      <c r="U7130" s="3"/>
      <c r="V7130" s="3"/>
    </row>
    <row r="7131" spans="1:22" x14ac:dyDescent="0.3">
      <c r="A7131" s="81"/>
      <c r="O7131" s="12"/>
      <c r="P7131" s="12"/>
      <c r="Q7131" s="12"/>
      <c r="R7131" s="12"/>
      <c r="S7131" s="12"/>
      <c r="U7131" s="3"/>
      <c r="V7131" s="3"/>
    </row>
    <row r="7132" spans="1:22" x14ac:dyDescent="0.3">
      <c r="A7132" s="81"/>
      <c r="O7132" s="12"/>
      <c r="P7132" s="12"/>
      <c r="Q7132" s="12"/>
      <c r="R7132" s="12"/>
      <c r="S7132" s="12"/>
      <c r="U7132" s="3"/>
      <c r="V7132" s="3"/>
    </row>
    <row r="7133" spans="1:22" x14ac:dyDescent="0.3">
      <c r="A7133" s="81"/>
      <c r="O7133" s="12"/>
      <c r="P7133" s="12"/>
      <c r="Q7133" s="12"/>
      <c r="R7133" s="12"/>
      <c r="S7133" s="12"/>
      <c r="U7133" s="3"/>
      <c r="V7133" s="3"/>
    </row>
    <row r="7134" spans="1:22" x14ac:dyDescent="0.3">
      <c r="A7134" s="81"/>
      <c r="O7134" s="12"/>
      <c r="P7134" s="12"/>
      <c r="Q7134" s="12"/>
      <c r="R7134" s="12"/>
      <c r="S7134" s="12"/>
      <c r="U7134" s="3"/>
      <c r="V7134" s="3"/>
    </row>
    <row r="7135" spans="1:22" x14ac:dyDescent="0.3">
      <c r="A7135" s="81"/>
      <c r="O7135" s="12"/>
      <c r="P7135" s="12"/>
      <c r="Q7135" s="12"/>
      <c r="R7135" s="12"/>
      <c r="S7135" s="12"/>
      <c r="U7135" s="3"/>
      <c r="V7135" s="3"/>
    </row>
    <row r="7136" spans="1:22" x14ac:dyDescent="0.3">
      <c r="A7136" s="81"/>
      <c r="O7136" s="12"/>
      <c r="P7136" s="12"/>
      <c r="Q7136" s="12"/>
      <c r="R7136" s="12"/>
      <c r="S7136" s="12"/>
      <c r="U7136" s="3"/>
      <c r="V7136" s="3"/>
    </row>
    <row r="7137" spans="1:22" x14ac:dyDescent="0.3">
      <c r="A7137" s="81"/>
      <c r="O7137" s="12"/>
      <c r="P7137" s="12"/>
      <c r="Q7137" s="12"/>
      <c r="R7137" s="12"/>
      <c r="S7137" s="12"/>
      <c r="U7137" s="3"/>
      <c r="V7137" s="3"/>
    </row>
    <row r="7138" spans="1:22" x14ac:dyDescent="0.3">
      <c r="A7138" s="81"/>
      <c r="O7138" s="12"/>
      <c r="P7138" s="12"/>
      <c r="Q7138" s="12"/>
      <c r="R7138" s="12"/>
      <c r="S7138" s="12"/>
      <c r="U7138" s="3"/>
      <c r="V7138" s="3"/>
    </row>
    <row r="7139" spans="1:22" x14ac:dyDescent="0.3">
      <c r="A7139" s="81"/>
      <c r="O7139" s="12"/>
      <c r="P7139" s="12"/>
      <c r="Q7139" s="12"/>
      <c r="R7139" s="12"/>
      <c r="S7139" s="12"/>
      <c r="U7139" s="3"/>
      <c r="V7139" s="3"/>
    </row>
    <row r="7140" spans="1:22" x14ac:dyDescent="0.3">
      <c r="A7140" s="81"/>
      <c r="O7140" s="12"/>
      <c r="P7140" s="12"/>
      <c r="Q7140" s="12"/>
      <c r="R7140" s="12"/>
      <c r="S7140" s="12"/>
      <c r="U7140" s="3"/>
      <c r="V7140" s="3"/>
    </row>
    <row r="7141" spans="1:22" x14ac:dyDescent="0.3">
      <c r="A7141" s="81"/>
      <c r="O7141" s="12"/>
      <c r="P7141" s="12"/>
      <c r="Q7141" s="12"/>
      <c r="R7141" s="12"/>
      <c r="S7141" s="12"/>
      <c r="U7141" s="3"/>
      <c r="V7141" s="3"/>
    </row>
    <row r="7142" spans="1:22" x14ac:dyDescent="0.3">
      <c r="A7142" s="81"/>
      <c r="O7142" s="12"/>
      <c r="P7142" s="12"/>
      <c r="Q7142" s="12"/>
      <c r="R7142" s="12"/>
      <c r="S7142" s="12"/>
      <c r="U7142" s="3"/>
      <c r="V7142" s="3"/>
    </row>
    <row r="7143" spans="1:22" x14ac:dyDescent="0.3">
      <c r="A7143" s="81"/>
      <c r="O7143" s="12"/>
      <c r="P7143" s="12"/>
      <c r="Q7143" s="12"/>
      <c r="R7143" s="12"/>
      <c r="S7143" s="12"/>
      <c r="U7143" s="3"/>
      <c r="V7143" s="3"/>
    </row>
    <row r="7144" spans="1:22" x14ac:dyDescent="0.3">
      <c r="A7144" s="81"/>
      <c r="O7144" s="12"/>
      <c r="P7144" s="12"/>
      <c r="Q7144" s="12"/>
      <c r="R7144" s="12"/>
      <c r="S7144" s="12"/>
      <c r="U7144" s="3"/>
      <c r="V7144" s="3"/>
    </row>
    <row r="7145" spans="1:22" x14ac:dyDescent="0.3">
      <c r="A7145" s="81"/>
      <c r="O7145" s="12"/>
      <c r="P7145" s="12"/>
      <c r="Q7145" s="12"/>
      <c r="R7145" s="12"/>
      <c r="S7145" s="12"/>
      <c r="U7145" s="3"/>
      <c r="V7145" s="3"/>
    </row>
    <row r="7146" spans="1:22" x14ac:dyDescent="0.3">
      <c r="A7146" s="81"/>
      <c r="O7146" s="12"/>
      <c r="P7146" s="12"/>
      <c r="Q7146" s="12"/>
      <c r="R7146" s="12"/>
      <c r="S7146" s="12"/>
      <c r="U7146" s="3"/>
      <c r="V7146" s="3"/>
    </row>
    <row r="7147" spans="1:22" x14ac:dyDescent="0.3">
      <c r="A7147" s="81"/>
      <c r="O7147" s="12"/>
      <c r="P7147" s="12"/>
      <c r="Q7147" s="12"/>
      <c r="R7147" s="12"/>
      <c r="S7147" s="12"/>
      <c r="U7147" s="3"/>
      <c r="V7147" s="3"/>
    </row>
    <row r="7148" spans="1:22" x14ac:dyDescent="0.3">
      <c r="A7148" s="81"/>
      <c r="O7148" s="12"/>
      <c r="P7148" s="12"/>
      <c r="Q7148" s="12"/>
      <c r="R7148" s="12"/>
      <c r="S7148" s="12"/>
      <c r="U7148" s="3"/>
      <c r="V7148" s="3"/>
    </row>
    <row r="7149" spans="1:22" x14ac:dyDescent="0.3">
      <c r="A7149" s="81"/>
      <c r="O7149" s="12"/>
      <c r="P7149" s="12"/>
      <c r="Q7149" s="12"/>
      <c r="R7149" s="12"/>
      <c r="S7149" s="12"/>
      <c r="U7149" s="3"/>
      <c r="V7149" s="3"/>
    </row>
    <row r="7150" spans="1:22" x14ac:dyDescent="0.3">
      <c r="A7150" s="81"/>
      <c r="O7150" s="12"/>
      <c r="P7150" s="12"/>
      <c r="Q7150" s="12"/>
      <c r="R7150" s="12"/>
      <c r="S7150" s="12"/>
      <c r="U7150" s="3"/>
      <c r="V7150" s="3"/>
    </row>
    <row r="7151" spans="1:22" x14ac:dyDescent="0.3">
      <c r="A7151" s="81"/>
      <c r="O7151" s="12"/>
      <c r="P7151" s="12"/>
      <c r="Q7151" s="12"/>
      <c r="R7151" s="12"/>
      <c r="S7151" s="12"/>
      <c r="U7151" s="3"/>
      <c r="V7151" s="3"/>
    </row>
    <row r="7152" spans="1:22" x14ac:dyDescent="0.3">
      <c r="A7152" s="81"/>
      <c r="O7152" s="12"/>
      <c r="P7152" s="12"/>
      <c r="Q7152" s="12"/>
      <c r="R7152" s="12"/>
      <c r="S7152" s="12"/>
      <c r="U7152" s="3"/>
      <c r="V7152" s="3"/>
    </row>
    <row r="7153" spans="1:22" x14ac:dyDescent="0.3">
      <c r="A7153" s="81"/>
      <c r="O7153" s="12"/>
      <c r="P7153" s="12"/>
      <c r="Q7153" s="12"/>
      <c r="R7153" s="12"/>
      <c r="S7153" s="12"/>
      <c r="U7153" s="3"/>
      <c r="V7153" s="3"/>
    </row>
    <row r="7154" spans="1:22" x14ac:dyDescent="0.3">
      <c r="A7154" s="81"/>
      <c r="O7154" s="12"/>
      <c r="P7154" s="12"/>
      <c r="Q7154" s="12"/>
      <c r="R7154" s="12"/>
      <c r="S7154" s="12"/>
      <c r="U7154" s="3"/>
      <c r="V7154" s="3"/>
    </row>
    <row r="7155" spans="1:22" x14ac:dyDescent="0.3">
      <c r="A7155" s="81"/>
      <c r="O7155" s="12"/>
      <c r="P7155" s="12"/>
      <c r="Q7155" s="12"/>
      <c r="R7155" s="12"/>
      <c r="S7155" s="12"/>
      <c r="U7155" s="3"/>
      <c r="V7155" s="3"/>
    </row>
    <row r="7156" spans="1:22" x14ac:dyDescent="0.3">
      <c r="A7156" s="81"/>
      <c r="O7156" s="12"/>
      <c r="P7156" s="12"/>
      <c r="Q7156" s="12"/>
      <c r="R7156" s="12"/>
      <c r="S7156" s="12"/>
      <c r="U7156" s="3"/>
      <c r="V7156" s="3"/>
    </row>
    <row r="7157" spans="1:22" x14ac:dyDescent="0.3">
      <c r="A7157" s="81"/>
      <c r="O7157" s="12"/>
      <c r="P7157" s="12"/>
      <c r="Q7157" s="12"/>
      <c r="R7157" s="12"/>
      <c r="S7157" s="12"/>
      <c r="U7157" s="3"/>
      <c r="V7157" s="3"/>
    </row>
    <row r="7158" spans="1:22" x14ac:dyDescent="0.3">
      <c r="A7158" s="81"/>
      <c r="O7158" s="12"/>
      <c r="P7158" s="12"/>
      <c r="Q7158" s="12"/>
      <c r="R7158" s="12"/>
      <c r="S7158" s="12"/>
      <c r="U7158" s="3"/>
      <c r="V7158" s="3"/>
    </row>
    <row r="7159" spans="1:22" x14ac:dyDescent="0.3">
      <c r="A7159" s="81"/>
      <c r="O7159" s="12"/>
      <c r="P7159" s="12"/>
      <c r="Q7159" s="12"/>
      <c r="R7159" s="12"/>
      <c r="S7159" s="12"/>
      <c r="U7159" s="3"/>
      <c r="V7159" s="3"/>
    </row>
    <row r="7160" spans="1:22" x14ac:dyDescent="0.3">
      <c r="A7160" s="81"/>
      <c r="O7160" s="12"/>
      <c r="P7160" s="12"/>
      <c r="Q7160" s="12"/>
      <c r="R7160" s="12"/>
      <c r="S7160" s="12"/>
      <c r="U7160" s="3"/>
      <c r="V7160" s="3"/>
    </row>
    <row r="7161" spans="1:22" x14ac:dyDescent="0.3">
      <c r="A7161" s="81"/>
      <c r="O7161" s="12"/>
      <c r="P7161" s="12"/>
      <c r="Q7161" s="12"/>
      <c r="R7161" s="12"/>
      <c r="S7161" s="12"/>
      <c r="U7161" s="3"/>
      <c r="V7161" s="3"/>
    </row>
    <row r="7162" spans="1:22" x14ac:dyDescent="0.3">
      <c r="A7162" s="81"/>
      <c r="O7162" s="12"/>
      <c r="P7162" s="12"/>
      <c r="Q7162" s="12"/>
      <c r="R7162" s="12"/>
      <c r="S7162" s="12"/>
      <c r="U7162" s="3"/>
      <c r="V7162" s="3"/>
    </row>
    <row r="7163" spans="1:22" x14ac:dyDescent="0.3">
      <c r="A7163" s="81"/>
      <c r="O7163" s="12"/>
      <c r="P7163" s="12"/>
      <c r="Q7163" s="12"/>
      <c r="R7163" s="12"/>
      <c r="S7163" s="12"/>
      <c r="U7163" s="3"/>
      <c r="V7163" s="3"/>
    </row>
    <row r="7164" spans="1:22" x14ac:dyDescent="0.3">
      <c r="A7164" s="81"/>
      <c r="O7164" s="12"/>
      <c r="P7164" s="12"/>
      <c r="Q7164" s="12"/>
      <c r="R7164" s="12"/>
      <c r="S7164" s="12"/>
      <c r="U7164" s="3"/>
      <c r="V7164" s="3"/>
    </row>
    <row r="7165" spans="1:22" x14ac:dyDescent="0.3">
      <c r="A7165" s="81"/>
      <c r="O7165" s="12"/>
      <c r="P7165" s="12"/>
      <c r="Q7165" s="12"/>
      <c r="R7165" s="12"/>
      <c r="S7165" s="12"/>
      <c r="U7165" s="3"/>
      <c r="V7165" s="3"/>
    </row>
    <row r="7166" spans="1:22" x14ac:dyDescent="0.3">
      <c r="A7166" s="81"/>
      <c r="O7166" s="12"/>
      <c r="P7166" s="12"/>
      <c r="Q7166" s="12"/>
      <c r="R7166" s="12"/>
      <c r="S7166" s="12"/>
      <c r="U7166" s="3"/>
      <c r="V7166" s="3"/>
    </row>
    <row r="7167" spans="1:22" x14ac:dyDescent="0.3">
      <c r="A7167" s="81"/>
      <c r="O7167" s="12"/>
      <c r="P7167" s="12"/>
      <c r="Q7167" s="12"/>
      <c r="R7167" s="12"/>
      <c r="S7167" s="12"/>
      <c r="U7167" s="3"/>
      <c r="V7167" s="3"/>
    </row>
    <row r="7168" spans="1:22" x14ac:dyDescent="0.3">
      <c r="A7168" s="81"/>
      <c r="O7168" s="12"/>
      <c r="P7168" s="12"/>
      <c r="Q7168" s="12"/>
      <c r="R7168" s="12"/>
      <c r="S7168" s="12"/>
      <c r="U7168" s="3"/>
      <c r="V7168" s="3"/>
    </row>
    <row r="7169" spans="1:22" x14ac:dyDescent="0.3">
      <c r="A7169" s="81"/>
      <c r="O7169" s="12"/>
      <c r="P7169" s="12"/>
      <c r="Q7169" s="12"/>
      <c r="R7169" s="12"/>
      <c r="S7169" s="12"/>
      <c r="U7169" s="3"/>
      <c r="V7169" s="3"/>
    </row>
    <row r="7170" spans="1:22" x14ac:dyDescent="0.3">
      <c r="A7170" s="81"/>
      <c r="O7170" s="12"/>
      <c r="P7170" s="12"/>
      <c r="Q7170" s="12"/>
      <c r="R7170" s="12"/>
      <c r="S7170" s="12"/>
      <c r="U7170" s="3"/>
      <c r="V7170" s="3"/>
    </row>
    <row r="7171" spans="1:22" x14ac:dyDescent="0.3">
      <c r="A7171" s="81"/>
      <c r="O7171" s="12"/>
      <c r="P7171" s="12"/>
      <c r="Q7171" s="12"/>
      <c r="R7171" s="12"/>
      <c r="S7171" s="12"/>
      <c r="U7171" s="3"/>
      <c r="V7171" s="3"/>
    </row>
    <row r="7172" spans="1:22" x14ac:dyDescent="0.3">
      <c r="A7172" s="81"/>
      <c r="O7172" s="12"/>
      <c r="P7172" s="12"/>
      <c r="Q7172" s="12"/>
      <c r="R7172" s="12"/>
      <c r="S7172" s="12"/>
      <c r="U7172" s="3"/>
      <c r="V7172" s="3"/>
    </row>
    <row r="7173" spans="1:22" x14ac:dyDescent="0.3">
      <c r="A7173" s="81"/>
      <c r="O7173" s="12"/>
      <c r="P7173" s="12"/>
      <c r="Q7173" s="12"/>
      <c r="R7173" s="12"/>
      <c r="S7173" s="12"/>
      <c r="U7173" s="3"/>
      <c r="V7173" s="3"/>
    </row>
    <row r="7174" spans="1:22" x14ac:dyDescent="0.3">
      <c r="A7174" s="81"/>
      <c r="O7174" s="12"/>
      <c r="P7174" s="12"/>
      <c r="Q7174" s="12"/>
      <c r="R7174" s="12"/>
      <c r="S7174" s="12"/>
      <c r="U7174" s="3"/>
      <c r="V7174" s="3"/>
    </row>
    <row r="7175" spans="1:22" x14ac:dyDescent="0.3">
      <c r="A7175" s="81"/>
      <c r="O7175" s="12"/>
      <c r="P7175" s="12"/>
      <c r="Q7175" s="12"/>
      <c r="R7175" s="12"/>
      <c r="S7175" s="12"/>
      <c r="U7175" s="3"/>
      <c r="V7175" s="3"/>
    </row>
    <row r="7176" spans="1:22" x14ac:dyDescent="0.3">
      <c r="A7176" s="81"/>
      <c r="O7176" s="12"/>
      <c r="P7176" s="12"/>
      <c r="Q7176" s="12"/>
      <c r="R7176" s="12"/>
      <c r="S7176" s="12"/>
      <c r="U7176" s="3"/>
      <c r="V7176" s="3"/>
    </row>
    <row r="7177" spans="1:22" x14ac:dyDescent="0.3">
      <c r="A7177" s="81"/>
      <c r="O7177" s="12"/>
      <c r="P7177" s="12"/>
      <c r="Q7177" s="12"/>
      <c r="R7177" s="12"/>
      <c r="S7177" s="12"/>
      <c r="U7177" s="3"/>
      <c r="V7177" s="3"/>
    </row>
    <row r="7178" spans="1:22" x14ac:dyDescent="0.3">
      <c r="A7178" s="81"/>
      <c r="O7178" s="12"/>
      <c r="P7178" s="12"/>
      <c r="Q7178" s="12"/>
      <c r="R7178" s="12"/>
      <c r="S7178" s="12"/>
      <c r="U7178" s="3"/>
      <c r="V7178" s="3"/>
    </row>
    <row r="7179" spans="1:22" x14ac:dyDescent="0.3">
      <c r="A7179" s="81"/>
      <c r="O7179" s="12"/>
      <c r="P7179" s="12"/>
      <c r="Q7179" s="12"/>
      <c r="R7179" s="12"/>
      <c r="S7179" s="12"/>
      <c r="U7179" s="3"/>
      <c r="V7179" s="3"/>
    </row>
    <row r="7180" spans="1:22" x14ac:dyDescent="0.3">
      <c r="A7180" s="81"/>
      <c r="O7180" s="12"/>
      <c r="P7180" s="12"/>
      <c r="Q7180" s="12"/>
      <c r="R7180" s="12"/>
      <c r="S7180" s="12"/>
      <c r="U7180" s="3"/>
      <c r="V7180" s="3"/>
    </row>
    <row r="7181" spans="1:22" x14ac:dyDescent="0.3">
      <c r="A7181" s="81"/>
      <c r="O7181" s="12"/>
      <c r="P7181" s="12"/>
      <c r="Q7181" s="12"/>
      <c r="R7181" s="12"/>
      <c r="S7181" s="12"/>
      <c r="U7181" s="3"/>
      <c r="V7181" s="3"/>
    </row>
    <row r="7182" spans="1:22" x14ac:dyDescent="0.3">
      <c r="A7182" s="81"/>
      <c r="O7182" s="12"/>
      <c r="P7182" s="12"/>
      <c r="Q7182" s="12"/>
      <c r="R7182" s="12"/>
      <c r="S7182" s="12"/>
      <c r="U7182" s="3"/>
      <c r="V7182" s="3"/>
    </row>
    <row r="7183" spans="1:22" x14ac:dyDescent="0.3">
      <c r="A7183" s="81"/>
      <c r="O7183" s="12"/>
      <c r="P7183" s="12"/>
      <c r="Q7183" s="12"/>
      <c r="R7183" s="12"/>
      <c r="S7183" s="12"/>
      <c r="U7183" s="3"/>
      <c r="V7183" s="3"/>
    </row>
    <row r="7184" spans="1:22" x14ac:dyDescent="0.3">
      <c r="A7184" s="81"/>
      <c r="O7184" s="12"/>
      <c r="P7184" s="12"/>
      <c r="Q7184" s="12"/>
      <c r="R7184" s="12"/>
      <c r="S7184" s="12"/>
      <c r="U7184" s="3"/>
      <c r="V7184" s="3"/>
    </row>
    <row r="7185" spans="1:22" x14ac:dyDescent="0.3">
      <c r="A7185" s="81"/>
      <c r="O7185" s="12"/>
      <c r="P7185" s="12"/>
      <c r="Q7185" s="12"/>
      <c r="R7185" s="12"/>
      <c r="S7185" s="12"/>
      <c r="U7185" s="3"/>
      <c r="V7185" s="3"/>
    </row>
    <row r="7186" spans="1:22" x14ac:dyDescent="0.3">
      <c r="A7186" s="81"/>
      <c r="O7186" s="12"/>
      <c r="P7186" s="12"/>
      <c r="Q7186" s="12"/>
      <c r="R7186" s="12"/>
      <c r="S7186" s="12"/>
      <c r="U7186" s="3"/>
      <c r="V7186" s="3"/>
    </row>
    <row r="7187" spans="1:22" x14ac:dyDescent="0.3">
      <c r="A7187" s="81"/>
      <c r="O7187" s="12"/>
      <c r="P7187" s="12"/>
      <c r="Q7187" s="12"/>
      <c r="R7187" s="12"/>
      <c r="S7187" s="12"/>
      <c r="U7187" s="3"/>
      <c r="V7187" s="3"/>
    </row>
    <row r="7188" spans="1:22" x14ac:dyDescent="0.3">
      <c r="A7188" s="81"/>
      <c r="O7188" s="12"/>
      <c r="P7188" s="12"/>
      <c r="Q7188" s="12"/>
      <c r="R7188" s="12"/>
      <c r="S7188" s="12"/>
      <c r="U7188" s="3"/>
      <c r="V7188" s="3"/>
    </row>
    <row r="7189" spans="1:22" x14ac:dyDescent="0.3">
      <c r="A7189" s="81"/>
      <c r="O7189" s="12"/>
      <c r="P7189" s="12"/>
      <c r="Q7189" s="12"/>
      <c r="R7189" s="12"/>
      <c r="S7189" s="12"/>
      <c r="U7189" s="3"/>
      <c r="V7189" s="3"/>
    </row>
    <row r="7190" spans="1:22" x14ac:dyDescent="0.3">
      <c r="A7190" s="81"/>
      <c r="O7190" s="12"/>
      <c r="P7190" s="12"/>
      <c r="Q7190" s="12"/>
      <c r="R7190" s="12"/>
      <c r="S7190" s="12"/>
      <c r="U7190" s="3"/>
      <c r="V7190" s="3"/>
    </row>
    <row r="7191" spans="1:22" x14ac:dyDescent="0.3">
      <c r="A7191" s="81"/>
      <c r="O7191" s="12"/>
      <c r="P7191" s="12"/>
      <c r="Q7191" s="12"/>
      <c r="R7191" s="12"/>
      <c r="S7191" s="12"/>
      <c r="U7191" s="3"/>
      <c r="V7191" s="3"/>
    </row>
    <row r="7192" spans="1:22" x14ac:dyDescent="0.3">
      <c r="A7192" s="81"/>
      <c r="O7192" s="12"/>
      <c r="P7192" s="12"/>
      <c r="Q7192" s="12"/>
      <c r="R7192" s="12"/>
      <c r="S7192" s="12"/>
      <c r="U7192" s="3"/>
      <c r="V7192" s="3"/>
    </row>
    <row r="7193" spans="1:22" x14ac:dyDescent="0.3">
      <c r="A7193" s="81"/>
      <c r="O7193" s="12"/>
      <c r="P7193" s="12"/>
      <c r="Q7193" s="12"/>
      <c r="R7193" s="12"/>
      <c r="S7193" s="12"/>
      <c r="U7193" s="3"/>
      <c r="V7193" s="3"/>
    </row>
    <row r="7194" spans="1:22" x14ac:dyDescent="0.3">
      <c r="A7194" s="81"/>
      <c r="O7194" s="12"/>
      <c r="P7194" s="12"/>
      <c r="Q7194" s="12"/>
      <c r="R7194" s="12"/>
      <c r="S7194" s="12"/>
      <c r="U7194" s="3"/>
      <c r="V7194" s="3"/>
    </row>
    <row r="7195" spans="1:22" x14ac:dyDescent="0.3">
      <c r="A7195" s="81"/>
      <c r="O7195" s="12"/>
      <c r="P7195" s="12"/>
      <c r="Q7195" s="12"/>
      <c r="R7195" s="12"/>
      <c r="S7195" s="12"/>
      <c r="U7195" s="3"/>
      <c r="V7195" s="3"/>
    </row>
    <row r="7196" spans="1:22" x14ac:dyDescent="0.3">
      <c r="A7196" s="81"/>
      <c r="O7196" s="12"/>
      <c r="P7196" s="12"/>
      <c r="Q7196" s="12"/>
      <c r="R7196" s="12"/>
      <c r="S7196" s="12"/>
      <c r="U7196" s="3"/>
      <c r="V7196" s="3"/>
    </row>
    <row r="7197" spans="1:22" x14ac:dyDescent="0.3">
      <c r="A7197" s="81"/>
      <c r="O7197" s="12"/>
      <c r="P7197" s="12"/>
      <c r="Q7197" s="12"/>
      <c r="R7197" s="12"/>
      <c r="S7197" s="12"/>
      <c r="U7197" s="3"/>
      <c r="V7197" s="3"/>
    </row>
    <row r="7198" spans="1:22" x14ac:dyDescent="0.3">
      <c r="A7198" s="81"/>
      <c r="O7198" s="12"/>
      <c r="P7198" s="12"/>
      <c r="Q7198" s="12"/>
      <c r="R7198" s="12"/>
      <c r="S7198" s="12"/>
      <c r="U7198" s="3"/>
      <c r="V7198" s="3"/>
    </row>
    <row r="7199" spans="1:22" x14ac:dyDescent="0.3">
      <c r="A7199" s="81"/>
      <c r="O7199" s="12"/>
      <c r="P7199" s="12"/>
      <c r="Q7199" s="12"/>
      <c r="R7199" s="12"/>
      <c r="S7199" s="12"/>
      <c r="U7199" s="3"/>
      <c r="V7199" s="3"/>
    </row>
    <row r="7200" spans="1:22" x14ac:dyDescent="0.3">
      <c r="A7200" s="81"/>
      <c r="O7200" s="12"/>
      <c r="P7200" s="12"/>
      <c r="Q7200" s="12"/>
      <c r="R7200" s="12"/>
      <c r="S7200" s="12"/>
      <c r="U7200" s="3"/>
      <c r="V7200" s="3"/>
    </row>
    <row r="7201" spans="1:22" x14ac:dyDescent="0.3">
      <c r="A7201" s="81"/>
      <c r="O7201" s="12"/>
      <c r="P7201" s="12"/>
      <c r="Q7201" s="12"/>
      <c r="R7201" s="12"/>
      <c r="S7201" s="12"/>
      <c r="U7201" s="3"/>
      <c r="V7201" s="3"/>
    </row>
    <row r="7202" spans="1:22" x14ac:dyDescent="0.3">
      <c r="A7202" s="81"/>
      <c r="O7202" s="12"/>
      <c r="P7202" s="12"/>
      <c r="Q7202" s="12"/>
      <c r="R7202" s="12"/>
      <c r="S7202" s="12"/>
      <c r="U7202" s="3"/>
      <c r="V7202" s="3"/>
    </row>
    <row r="7203" spans="1:22" x14ac:dyDescent="0.3">
      <c r="A7203" s="81"/>
      <c r="O7203" s="12"/>
      <c r="P7203" s="12"/>
      <c r="Q7203" s="12"/>
      <c r="R7203" s="12"/>
      <c r="S7203" s="12"/>
      <c r="U7203" s="3"/>
      <c r="V7203" s="3"/>
    </row>
    <row r="7204" spans="1:22" x14ac:dyDescent="0.3">
      <c r="A7204" s="81"/>
      <c r="O7204" s="12"/>
      <c r="P7204" s="12"/>
      <c r="Q7204" s="12"/>
      <c r="R7204" s="12"/>
      <c r="S7204" s="12"/>
      <c r="U7204" s="3"/>
      <c r="V7204" s="3"/>
    </row>
    <row r="7205" spans="1:22" x14ac:dyDescent="0.3">
      <c r="A7205" s="81"/>
      <c r="O7205" s="12"/>
      <c r="P7205" s="12"/>
      <c r="Q7205" s="12"/>
      <c r="R7205" s="12"/>
      <c r="S7205" s="12"/>
      <c r="U7205" s="3"/>
      <c r="V7205" s="3"/>
    </row>
    <row r="7206" spans="1:22" x14ac:dyDescent="0.3">
      <c r="A7206" s="81"/>
      <c r="O7206" s="12"/>
      <c r="P7206" s="12"/>
      <c r="Q7206" s="12"/>
      <c r="R7206" s="12"/>
      <c r="S7206" s="12"/>
      <c r="U7206" s="3"/>
      <c r="V7206" s="3"/>
    </row>
    <row r="7207" spans="1:22" x14ac:dyDescent="0.3">
      <c r="A7207" s="81"/>
      <c r="O7207" s="12"/>
      <c r="P7207" s="12"/>
      <c r="Q7207" s="12"/>
      <c r="R7207" s="12"/>
      <c r="S7207" s="12"/>
      <c r="U7207" s="3"/>
      <c r="V7207" s="3"/>
    </row>
    <row r="7208" spans="1:22" x14ac:dyDescent="0.3">
      <c r="A7208" s="81"/>
      <c r="O7208" s="12"/>
      <c r="P7208" s="12"/>
      <c r="Q7208" s="12"/>
      <c r="R7208" s="12"/>
      <c r="S7208" s="12"/>
      <c r="U7208" s="3"/>
      <c r="V7208" s="3"/>
    </row>
    <row r="7209" spans="1:22" x14ac:dyDescent="0.3">
      <c r="A7209" s="81"/>
      <c r="O7209" s="12"/>
      <c r="P7209" s="12"/>
      <c r="Q7209" s="12"/>
      <c r="R7209" s="12"/>
      <c r="S7209" s="12"/>
      <c r="U7209" s="3"/>
      <c r="V7209" s="3"/>
    </row>
    <row r="7210" spans="1:22" x14ac:dyDescent="0.3">
      <c r="A7210" s="81"/>
      <c r="O7210" s="12"/>
      <c r="P7210" s="12"/>
      <c r="Q7210" s="12"/>
      <c r="R7210" s="12"/>
      <c r="S7210" s="12"/>
      <c r="U7210" s="3"/>
      <c r="V7210" s="3"/>
    </row>
    <row r="7211" spans="1:22" x14ac:dyDescent="0.3">
      <c r="A7211" s="81"/>
      <c r="O7211" s="12"/>
      <c r="P7211" s="12"/>
      <c r="Q7211" s="12"/>
      <c r="R7211" s="12"/>
      <c r="S7211" s="12"/>
      <c r="U7211" s="3"/>
      <c r="V7211" s="3"/>
    </row>
    <row r="7212" spans="1:22" x14ac:dyDescent="0.3">
      <c r="A7212" s="81"/>
      <c r="O7212" s="12"/>
      <c r="P7212" s="12"/>
      <c r="Q7212" s="12"/>
      <c r="R7212" s="12"/>
      <c r="S7212" s="12"/>
      <c r="U7212" s="3"/>
      <c r="V7212" s="3"/>
    </row>
    <row r="7213" spans="1:22" x14ac:dyDescent="0.3">
      <c r="A7213" s="81"/>
      <c r="O7213" s="12"/>
      <c r="P7213" s="12"/>
      <c r="Q7213" s="12"/>
      <c r="R7213" s="12"/>
      <c r="S7213" s="12"/>
      <c r="U7213" s="3"/>
      <c r="V7213" s="3"/>
    </row>
    <row r="7214" spans="1:22" x14ac:dyDescent="0.3">
      <c r="A7214" s="81"/>
      <c r="O7214" s="12"/>
      <c r="P7214" s="12"/>
      <c r="Q7214" s="12"/>
      <c r="R7214" s="12"/>
      <c r="S7214" s="12"/>
      <c r="U7214" s="3"/>
      <c r="V7214" s="3"/>
    </row>
    <row r="7215" spans="1:22" x14ac:dyDescent="0.3">
      <c r="A7215" s="81"/>
      <c r="O7215" s="12"/>
      <c r="P7215" s="12"/>
      <c r="Q7215" s="12"/>
      <c r="R7215" s="12"/>
      <c r="S7215" s="12"/>
      <c r="U7215" s="3"/>
      <c r="V7215" s="3"/>
    </row>
    <row r="7216" spans="1:22" x14ac:dyDescent="0.3">
      <c r="A7216" s="81"/>
      <c r="O7216" s="12"/>
      <c r="P7216" s="12"/>
      <c r="Q7216" s="12"/>
      <c r="R7216" s="12"/>
      <c r="S7216" s="12"/>
      <c r="U7216" s="3"/>
      <c r="V7216" s="3"/>
    </row>
    <row r="7217" spans="1:22" x14ac:dyDescent="0.3">
      <c r="A7217" s="81"/>
      <c r="O7217" s="12"/>
      <c r="P7217" s="12"/>
      <c r="Q7217" s="12"/>
      <c r="R7217" s="12"/>
      <c r="S7217" s="12"/>
      <c r="U7217" s="3"/>
      <c r="V7217" s="3"/>
    </row>
    <row r="7218" spans="1:22" x14ac:dyDescent="0.3">
      <c r="A7218" s="81"/>
      <c r="O7218" s="12"/>
      <c r="P7218" s="12"/>
      <c r="Q7218" s="12"/>
      <c r="R7218" s="12"/>
      <c r="S7218" s="12"/>
      <c r="U7218" s="3"/>
      <c r="V7218" s="3"/>
    </row>
    <row r="7219" spans="1:22" x14ac:dyDescent="0.3">
      <c r="A7219" s="81"/>
      <c r="O7219" s="12"/>
      <c r="P7219" s="12"/>
      <c r="Q7219" s="12"/>
      <c r="R7219" s="12"/>
      <c r="S7219" s="12"/>
      <c r="U7219" s="3"/>
      <c r="V7219" s="3"/>
    </row>
    <row r="7220" spans="1:22" x14ac:dyDescent="0.3">
      <c r="A7220" s="81"/>
      <c r="O7220" s="12"/>
      <c r="P7220" s="12"/>
      <c r="Q7220" s="12"/>
      <c r="R7220" s="12"/>
      <c r="S7220" s="12"/>
      <c r="U7220" s="3"/>
      <c r="V7220" s="3"/>
    </row>
    <row r="7221" spans="1:22" x14ac:dyDescent="0.3">
      <c r="A7221" s="81"/>
      <c r="O7221" s="12"/>
      <c r="P7221" s="12"/>
      <c r="Q7221" s="12"/>
      <c r="R7221" s="12"/>
      <c r="S7221" s="12"/>
      <c r="U7221" s="3"/>
      <c r="V7221" s="3"/>
    </row>
    <row r="7222" spans="1:22" x14ac:dyDescent="0.3">
      <c r="A7222" s="81"/>
      <c r="O7222" s="12"/>
      <c r="P7222" s="12"/>
      <c r="Q7222" s="12"/>
      <c r="R7222" s="12"/>
      <c r="S7222" s="12"/>
      <c r="U7222" s="3"/>
      <c r="V7222" s="3"/>
    </row>
    <row r="7223" spans="1:22" x14ac:dyDescent="0.3">
      <c r="A7223" s="81"/>
      <c r="O7223" s="12"/>
      <c r="P7223" s="12"/>
      <c r="Q7223" s="12"/>
      <c r="R7223" s="12"/>
      <c r="S7223" s="12"/>
      <c r="U7223" s="3"/>
      <c r="V7223" s="3"/>
    </row>
    <row r="7224" spans="1:22" x14ac:dyDescent="0.3">
      <c r="A7224" s="81"/>
      <c r="O7224" s="12"/>
      <c r="P7224" s="12"/>
      <c r="Q7224" s="12"/>
      <c r="R7224" s="12"/>
      <c r="S7224" s="12"/>
      <c r="U7224" s="3"/>
      <c r="V7224" s="3"/>
    </row>
    <row r="7225" spans="1:22" x14ac:dyDescent="0.3">
      <c r="A7225" s="81"/>
      <c r="O7225" s="12"/>
      <c r="P7225" s="12"/>
      <c r="Q7225" s="12"/>
      <c r="R7225" s="12"/>
      <c r="S7225" s="12"/>
      <c r="U7225" s="3"/>
      <c r="V7225" s="3"/>
    </row>
    <row r="7226" spans="1:22" x14ac:dyDescent="0.3">
      <c r="A7226" s="81"/>
      <c r="O7226" s="12"/>
      <c r="P7226" s="12"/>
      <c r="Q7226" s="12"/>
      <c r="R7226" s="12"/>
      <c r="S7226" s="12"/>
      <c r="U7226" s="3"/>
      <c r="V7226" s="3"/>
    </row>
    <row r="7227" spans="1:22" x14ac:dyDescent="0.3">
      <c r="A7227" s="81"/>
      <c r="O7227" s="12"/>
      <c r="P7227" s="12"/>
      <c r="Q7227" s="12"/>
      <c r="R7227" s="12"/>
      <c r="S7227" s="12"/>
      <c r="U7227" s="3"/>
      <c r="V7227" s="3"/>
    </row>
    <row r="7228" spans="1:22" x14ac:dyDescent="0.3">
      <c r="A7228" s="81"/>
      <c r="O7228" s="12"/>
      <c r="P7228" s="12"/>
      <c r="Q7228" s="12"/>
      <c r="R7228" s="12"/>
      <c r="S7228" s="12"/>
      <c r="U7228" s="3"/>
      <c r="V7228" s="3"/>
    </row>
    <row r="7229" spans="1:22" x14ac:dyDescent="0.3">
      <c r="A7229" s="81"/>
      <c r="O7229" s="12"/>
      <c r="P7229" s="12"/>
      <c r="Q7229" s="12"/>
      <c r="R7229" s="12"/>
      <c r="S7229" s="12"/>
      <c r="U7229" s="3"/>
      <c r="V7229" s="3"/>
    </row>
    <row r="7230" spans="1:22" x14ac:dyDescent="0.3">
      <c r="A7230" s="81"/>
      <c r="O7230" s="12"/>
      <c r="P7230" s="12"/>
      <c r="Q7230" s="12"/>
      <c r="R7230" s="12"/>
      <c r="S7230" s="12"/>
      <c r="U7230" s="3"/>
      <c r="V7230" s="3"/>
    </row>
    <row r="7231" spans="1:22" x14ac:dyDescent="0.3">
      <c r="A7231" s="81"/>
      <c r="O7231" s="12"/>
      <c r="P7231" s="12"/>
      <c r="Q7231" s="12"/>
      <c r="R7231" s="12"/>
      <c r="S7231" s="12"/>
      <c r="U7231" s="3"/>
      <c r="V7231" s="3"/>
    </row>
    <row r="7232" spans="1:22" x14ac:dyDescent="0.3">
      <c r="A7232" s="81"/>
      <c r="O7232" s="12"/>
      <c r="P7232" s="12"/>
      <c r="Q7232" s="12"/>
      <c r="R7232" s="12"/>
      <c r="S7232" s="12"/>
      <c r="U7232" s="3"/>
      <c r="V7232" s="3"/>
    </row>
    <row r="7233" spans="1:22" x14ac:dyDescent="0.3">
      <c r="A7233" s="81"/>
      <c r="O7233" s="12"/>
      <c r="P7233" s="12"/>
      <c r="Q7233" s="12"/>
      <c r="R7233" s="12"/>
      <c r="S7233" s="12"/>
      <c r="U7233" s="3"/>
      <c r="V7233" s="3"/>
    </row>
    <row r="7234" spans="1:22" x14ac:dyDescent="0.3">
      <c r="A7234" s="81"/>
      <c r="O7234" s="12"/>
      <c r="P7234" s="12"/>
      <c r="Q7234" s="12"/>
      <c r="R7234" s="12"/>
      <c r="S7234" s="12"/>
      <c r="U7234" s="3"/>
      <c r="V7234" s="3"/>
    </row>
    <row r="7235" spans="1:22" x14ac:dyDescent="0.3">
      <c r="A7235" s="81"/>
      <c r="O7235" s="12"/>
      <c r="P7235" s="12"/>
      <c r="Q7235" s="12"/>
      <c r="R7235" s="12"/>
      <c r="S7235" s="12"/>
      <c r="U7235" s="3"/>
      <c r="V7235" s="3"/>
    </row>
    <row r="7236" spans="1:22" x14ac:dyDescent="0.3">
      <c r="A7236" s="81"/>
      <c r="O7236" s="12"/>
      <c r="P7236" s="12"/>
      <c r="Q7236" s="12"/>
      <c r="R7236" s="12"/>
      <c r="S7236" s="12"/>
      <c r="U7236" s="3"/>
      <c r="V7236" s="3"/>
    </row>
    <row r="7237" spans="1:22" x14ac:dyDescent="0.3">
      <c r="A7237" s="81"/>
      <c r="O7237" s="12"/>
      <c r="P7237" s="12"/>
      <c r="Q7237" s="12"/>
      <c r="R7237" s="12"/>
      <c r="S7237" s="12"/>
      <c r="U7237" s="3"/>
      <c r="V7237" s="3"/>
    </row>
    <row r="7238" spans="1:22" x14ac:dyDescent="0.3">
      <c r="A7238" s="81"/>
      <c r="O7238" s="12"/>
      <c r="P7238" s="12"/>
      <c r="Q7238" s="12"/>
      <c r="R7238" s="12"/>
      <c r="S7238" s="12"/>
      <c r="U7238" s="3"/>
      <c r="V7238" s="3"/>
    </row>
    <row r="7239" spans="1:22" x14ac:dyDescent="0.3">
      <c r="A7239" s="81"/>
      <c r="O7239" s="12"/>
      <c r="P7239" s="12"/>
      <c r="Q7239" s="12"/>
      <c r="R7239" s="12"/>
      <c r="S7239" s="12"/>
      <c r="U7239" s="3"/>
      <c r="V7239" s="3"/>
    </row>
    <row r="7240" spans="1:22" x14ac:dyDescent="0.3">
      <c r="A7240" s="81"/>
      <c r="O7240" s="12"/>
      <c r="P7240" s="12"/>
      <c r="Q7240" s="12"/>
      <c r="R7240" s="12"/>
      <c r="S7240" s="12"/>
      <c r="U7240" s="3"/>
      <c r="V7240" s="3"/>
    </row>
    <row r="7241" spans="1:22" x14ac:dyDescent="0.3">
      <c r="A7241" s="81"/>
      <c r="O7241" s="12"/>
      <c r="P7241" s="12"/>
      <c r="Q7241" s="12"/>
      <c r="R7241" s="12"/>
      <c r="S7241" s="12"/>
      <c r="U7241" s="3"/>
      <c r="V7241" s="3"/>
    </row>
    <row r="7242" spans="1:22" x14ac:dyDescent="0.3">
      <c r="A7242" s="81"/>
      <c r="O7242" s="12"/>
      <c r="P7242" s="12"/>
      <c r="Q7242" s="12"/>
      <c r="R7242" s="12"/>
      <c r="S7242" s="12"/>
      <c r="U7242" s="3"/>
      <c r="V7242" s="3"/>
    </row>
    <row r="7243" spans="1:22" x14ac:dyDescent="0.3">
      <c r="A7243" s="81"/>
      <c r="O7243" s="12"/>
      <c r="P7243" s="12"/>
      <c r="Q7243" s="12"/>
      <c r="R7243" s="12"/>
      <c r="S7243" s="12"/>
      <c r="U7243" s="3"/>
      <c r="V7243" s="3"/>
    </row>
    <row r="7244" spans="1:22" x14ac:dyDescent="0.3">
      <c r="A7244" s="81"/>
      <c r="O7244" s="12"/>
      <c r="P7244" s="12"/>
      <c r="Q7244" s="12"/>
      <c r="R7244" s="12"/>
      <c r="S7244" s="12"/>
      <c r="U7244" s="3"/>
      <c r="V7244" s="3"/>
    </row>
    <row r="7245" spans="1:22" x14ac:dyDescent="0.3">
      <c r="A7245" s="81"/>
      <c r="O7245" s="12"/>
      <c r="P7245" s="12"/>
      <c r="Q7245" s="12"/>
      <c r="R7245" s="12"/>
      <c r="S7245" s="12"/>
      <c r="U7245" s="3"/>
      <c r="V7245" s="3"/>
    </row>
    <row r="7246" spans="1:22" x14ac:dyDescent="0.3">
      <c r="A7246" s="81"/>
      <c r="O7246" s="12"/>
      <c r="P7246" s="12"/>
      <c r="Q7246" s="12"/>
      <c r="R7246" s="12"/>
      <c r="S7246" s="12"/>
      <c r="U7246" s="3"/>
      <c r="V7246" s="3"/>
    </row>
    <row r="7247" spans="1:22" x14ac:dyDescent="0.3">
      <c r="A7247" s="81"/>
      <c r="O7247" s="12"/>
      <c r="P7247" s="12"/>
      <c r="Q7247" s="12"/>
      <c r="R7247" s="12"/>
      <c r="S7247" s="12"/>
      <c r="U7247" s="3"/>
      <c r="V7247" s="3"/>
    </row>
    <row r="7248" spans="1:22" x14ac:dyDescent="0.3">
      <c r="A7248" s="81"/>
      <c r="O7248" s="12"/>
      <c r="P7248" s="12"/>
      <c r="Q7248" s="12"/>
      <c r="R7248" s="12"/>
      <c r="S7248" s="12"/>
      <c r="U7248" s="3"/>
      <c r="V7248" s="3"/>
    </row>
    <row r="7249" spans="1:22" x14ac:dyDescent="0.3">
      <c r="A7249" s="81"/>
      <c r="O7249" s="12"/>
      <c r="P7249" s="12"/>
      <c r="Q7249" s="12"/>
      <c r="R7249" s="12"/>
      <c r="S7249" s="12"/>
      <c r="U7249" s="3"/>
      <c r="V7249" s="3"/>
    </row>
    <row r="7250" spans="1:22" x14ac:dyDescent="0.3">
      <c r="A7250" s="81"/>
      <c r="O7250" s="12"/>
      <c r="P7250" s="12"/>
      <c r="Q7250" s="12"/>
      <c r="R7250" s="12"/>
      <c r="S7250" s="12"/>
      <c r="U7250" s="3"/>
      <c r="V7250" s="3"/>
    </row>
    <row r="7251" spans="1:22" x14ac:dyDescent="0.3">
      <c r="A7251" s="81"/>
      <c r="O7251" s="12"/>
      <c r="P7251" s="12"/>
      <c r="Q7251" s="12"/>
      <c r="R7251" s="12"/>
      <c r="S7251" s="12"/>
      <c r="U7251" s="3"/>
      <c r="V7251" s="3"/>
    </row>
    <row r="7252" spans="1:22" x14ac:dyDescent="0.3">
      <c r="A7252" s="81"/>
      <c r="O7252" s="12"/>
      <c r="P7252" s="12"/>
      <c r="Q7252" s="12"/>
      <c r="R7252" s="12"/>
      <c r="S7252" s="12"/>
      <c r="U7252" s="3"/>
      <c r="V7252" s="3"/>
    </row>
    <row r="7253" spans="1:22" x14ac:dyDescent="0.3">
      <c r="A7253" s="81"/>
      <c r="O7253" s="12"/>
      <c r="P7253" s="12"/>
      <c r="Q7253" s="12"/>
      <c r="R7253" s="12"/>
      <c r="S7253" s="12"/>
      <c r="U7253" s="3"/>
      <c r="V7253" s="3"/>
    </row>
    <row r="7254" spans="1:22" x14ac:dyDescent="0.3">
      <c r="A7254" s="81"/>
      <c r="O7254" s="12"/>
      <c r="P7254" s="12"/>
      <c r="Q7254" s="12"/>
      <c r="R7254" s="12"/>
      <c r="S7254" s="12"/>
      <c r="U7254" s="3"/>
      <c r="V7254" s="3"/>
    </row>
    <row r="7255" spans="1:22" x14ac:dyDescent="0.3">
      <c r="A7255" s="81"/>
      <c r="O7255" s="12"/>
      <c r="P7255" s="12"/>
      <c r="Q7255" s="12"/>
      <c r="R7255" s="12"/>
      <c r="S7255" s="12"/>
      <c r="U7255" s="3"/>
      <c r="V7255" s="3"/>
    </row>
    <row r="7256" spans="1:22" x14ac:dyDescent="0.3">
      <c r="A7256" s="81"/>
      <c r="O7256" s="12"/>
      <c r="P7256" s="12"/>
      <c r="Q7256" s="12"/>
      <c r="R7256" s="12"/>
      <c r="S7256" s="12"/>
      <c r="U7256" s="3"/>
      <c r="V7256" s="3"/>
    </row>
    <row r="7257" spans="1:22" x14ac:dyDescent="0.3">
      <c r="A7257" s="81"/>
      <c r="O7257" s="12"/>
      <c r="P7257" s="12"/>
      <c r="Q7257" s="12"/>
      <c r="R7257" s="12"/>
      <c r="S7257" s="12"/>
      <c r="U7257" s="3"/>
      <c r="V7257" s="3"/>
    </row>
    <row r="7258" spans="1:22" x14ac:dyDescent="0.3">
      <c r="A7258" s="81"/>
      <c r="O7258" s="12"/>
      <c r="P7258" s="12"/>
      <c r="Q7258" s="12"/>
      <c r="R7258" s="12"/>
      <c r="S7258" s="12"/>
      <c r="U7258" s="3"/>
      <c r="V7258" s="3"/>
    </row>
    <row r="7259" spans="1:22" x14ac:dyDescent="0.3">
      <c r="A7259" s="81"/>
      <c r="O7259" s="12"/>
      <c r="P7259" s="12"/>
      <c r="Q7259" s="12"/>
      <c r="R7259" s="12"/>
      <c r="S7259" s="12"/>
      <c r="U7259" s="3"/>
      <c r="V7259" s="3"/>
    </row>
    <row r="7260" spans="1:22" x14ac:dyDescent="0.3">
      <c r="A7260" s="81"/>
      <c r="O7260" s="12"/>
      <c r="P7260" s="12"/>
      <c r="Q7260" s="12"/>
      <c r="R7260" s="12"/>
      <c r="S7260" s="12"/>
      <c r="U7260" s="3"/>
      <c r="V7260" s="3"/>
    </row>
    <row r="7261" spans="1:22" x14ac:dyDescent="0.3">
      <c r="A7261" s="81"/>
      <c r="O7261" s="12"/>
      <c r="P7261" s="12"/>
      <c r="Q7261" s="12"/>
      <c r="R7261" s="12"/>
      <c r="S7261" s="12"/>
      <c r="U7261" s="3"/>
      <c r="V7261" s="3"/>
    </row>
    <row r="7262" spans="1:22" x14ac:dyDescent="0.3">
      <c r="A7262" s="81"/>
      <c r="O7262" s="12"/>
      <c r="P7262" s="12"/>
      <c r="Q7262" s="12"/>
      <c r="R7262" s="12"/>
      <c r="S7262" s="12"/>
      <c r="U7262" s="3"/>
      <c r="V7262" s="3"/>
    </row>
    <row r="7263" spans="1:22" x14ac:dyDescent="0.3">
      <c r="A7263" s="81"/>
      <c r="O7263" s="12"/>
      <c r="P7263" s="12"/>
      <c r="Q7263" s="12"/>
      <c r="R7263" s="12"/>
      <c r="S7263" s="12"/>
      <c r="U7263" s="3"/>
      <c r="V7263" s="3"/>
    </row>
    <row r="7264" spans="1:22" x14ac:dyDescent="0.3">
      <c r="A7264" s="81"/>
      <c r="O7264" s="12"/>
      <c r="P7264" s="12"/>
      <c r="Q7264" s="12"/>
      <c r="R7264" s="12"/>
      <c r="S7264" s="12"/>
      <c r="U7264" s="3"/>
      <c r="V7264" s="3"/>
    </row>
    <row r="7265" spans="1:22" x14ac:dyDescent="0.3">
      <c r="A7265" s="81"/>
      <c r="O7265" s="12"/>
      <c r="P7265" s="12"/>
      <c r="Q7265" s="12"/>
      <c r="R7265" s="12"/>
      <c r="S7265" s="12"/>
      <c r="U7265" s="3"/>
      <c r="V7265" s="3"/>
    </row>
    <row r="7266" spans="1:22" x14ac:dyDescent="0.3">
      <c r="A7266" s="81"/>
      <c r="O7266" s="12"/>
      <c r="P7266" s="12"/>
      <c r="Q7266" s="12"/>
      <c r="R7266" s="12"/>
      <c r="S7266" s="12"/>
      <c r="U7266" s="3"/>
      <c r="V7266" s="3"/>
    </row>
    <row r="7267" spans="1:22" x14ac:dyDescent="0.3">
      <c r="A7267" s="81"/>
      <c r="O7267" s="12"/>
      <c r="P7267" s="12"/>
      <c r="Q7267" s="12"/>
      <c r="R7267" s="12"/>
      <c r="S7267" s="12"/>
      <c r="U7267" s="3"/>
      <c r="V7267" s="3"/>
    </row>
    <row r="7268" spans="1:22" x14ac:dyDescent="0.3">
      <c r="A7268" s="81"/>
      <c r="O7268" s="12"/>
      <c r="P7268" s="12"/>
      <c r="Q7268" s="12"/>
      <c r="R7268" s="12"/>
      <c r="S7268" s="12"/>
      <c r="U7268" s="3"/>
      <c r="V7268" s="3"/>
    </row>
    <row r="7269" spans="1:22" x14ac:dyDescent="0.3">
      <c r="A7269" s="81"/>
      <c r="O7269" s="12"/>
      <c r="P7269" s="12"/>
      <c r="Q7269" s="12"/>
      <c r="R7269" s="12"/>
      <c r="S7269" s="12"/>
      <c r="U7269" s="3"/>
      <c r="V7269" s="3"/>
    </row>
    <row r="7270" spans="1:22" x14ac:dyDescent="0.3">
      <c r="A7270" s="81"/>
      <c r="O7270" s="12"/>
      <c r="P7270" s="12"/>
      <c r="Q7270" s="12"/>
      <c r="R7270" s="12"/>
      <c r="S7270" s="12"/>
      <c r="U7270" s="3"/>
      <c r="V7270" s="3"/>
    </row>
    <row r="7271" spans="1:22" x14ac:dyDescent="0.3">
      <c r="A7271" s="81"/>
      <c r="O7271" s="12"/>
      <c r="P7271" s="12"/>
      <c r="Q7271" s="12"/>
      <c r="R7271" s="12"/>
      <c r="S7271" s="12"/>
      <c r="U7271" s="3"/>
      <c r="V7271" s="3"/>
    </row>
    <row r="7272" spans="1:22" x14ac:dyDescent="0.3">
      <c r="A7272" s="81"/>
      <c r="O7272" s="12"/>
      <c r="P7272" s="12"/>
      <c r="Q7272" s="12"/>
      <c r="R7272" s="12"/>
      <c r="S7272" s="12"/>
      <c r="U7272" s="3"/>
      <c r="V7272" s="3"/>
    </row>
    <row r="7273" spans="1:22" x14ac:dyDescent="0.3">
      <c r="A7273" s="81"/>
      <c r="O7273" s="12"/>
      <c r="P7273" s="12"/>
      <c r="Q7273" s="12"/>
      <c r="R7273" s="12"/>
      <c r="S7273" s="12"/>
      <c r="U7273" s="3"/>
      <c r="V7273" s="3"/>
    </row>
    <row r="7274" spans="1:22" x14ac:dyDescent="0.3">
      <c r="A7274" s="81"/>
      <c r="O7274" s="12"/>
      <c r="P7274" s="12"/>
      <c r="Q7274" s="12"/>
      <c r="R7274" s="12"/>
      <c r="S7274" s="12"/>
      <c r="U7274" s="3"/>
      <c r="V7274" s="3"/>
    </row>
    <row r="7275" spans="1:22" x14ac:dyDescent="0.3">
      <c r="A7275" s="81"/>
      <c r="O7275" s="12"/>
      <c r="P7275" s="12"/>
      <c r="Q7275" s="12"/>
      <c r="R7275" s="12"/>
      <c r="S7275" s="12"/>
      <c r="U7275" s="3"/>
      <c r="V7275" s="3"/>
    </row>
    <row r="7276" spans="1:22" x14ac:dyDescent="0.3">
      <c r="A7276" s="81"/>
      <c r="O7276" s="12"/>
      <c r="P7276" s="12"/>
      <c r="Q7276" s="12"/>
      <c r="R7276" s="12"/>
      <c r="S7276" s="12"/>
      <c r="U7276" s="3"/>
      <c r="V7276" s="3"/>
    </row>
    <row r="7277" spans="1:22" x14ac:dyDescent="0.3">
      <c r="A7277" s="81"/>
      <c r="O7277" s="12"/>
      <c r="P7277" s="12"/>
      <c r="Q7277" s="12"/>
      <c r="R7277" s="12"/>
      <c r="S7277" s="12"/>
      <c r="U7277" s="3"/>
      <c r="V7277" s="3"/>
    </row>
    <row r="7278" spans="1:22" x14ac:dyDescent="0.3">
      <c r="A7278" s="81"/>
      <c r="O7278" s="12"/>
      <c r="P7278" s="12"/>
      <c r="Q7278" s="12"/>
      <c r="R7278" s="12"/>
      <c r="S7278" s="12"/>
      <c r="U7278" s="3"/>
      <c r="V7278" s="3"/>
    </row>
    <row r="7279" spans="1:22" x14ac:dyDescent="0.3">
      <c r="A7279" s="81"/>
      <c r="O7279" s="12"/>
      <c r="P7279" s="12"/>
      <c r="Q7279" s="12"/>
      <c r="R7279" s="12"/>
      <c r="S7279" s="12"/>
      <c r="U7279" s="3"/>
      <c r="V7279" s="3"/>
    </row>
    <row r="7280" spans="1:22" x14ac:dyDescent="0.3">
      <c r="A7280" s="81"/>
      <c r="O7280" s="12"/>
      <c r="P7280" s="12"/>
      <c r="Q7280" s="12"/>
      <c r="R7280" s="12"/>
      <c r="S7280" s="12"/>
      <c r="U7280" s="3"/>
      <c r="V7280" s="3"/>
    </row>
    <row r="7281" spans="1:22" x14ac:dyDescent="0.3">
      <c r="A7281" s="81"/>
      <c r="O7281" s="12"/>
      <c r="P7281" s="12"/>
      <c r="Q7281" s="12"/>
      <c r="R7281" s="12"/>
      <c r="S7281" s="12"/>
      <c r="U7281" s="3"/>
      <c r="V7281" s="3"/>
    </row>
    <row r="7282" spans="1:22" x14ac:dyDescent="0.3">
      <c r="A7282" s="81"/>
      <c r="O7282" s="12"/>
      <c r="P7282" s="12"/>
      <c r="Q7282" s="12"/>
      <c r="R7282" s="12"/>
      <c r="S7282" s="12"/>
      <c r="U7282" s="3"/>
      <c r="V7282" s="3"/>
    </row>
    <row r="7283" spans="1:22" x14ac:dyDescent="0.3">
      <c r="A7283" s="81"/>
      <c r="O7283" s="12"/>
      <c r="P7283" s="12"/>
      <c r="Q7283" s="12"/>
      <c r="R7283" s="12"/>
      <c r="S7283" s="12"/>
      <c r="U7283" s="3"/>
      <c r="V7283" s="3"/>
    </row>
    <row r="7284" spans="1:22" x14ac:dyDescent="0.3">
      <c r="A7284" s="81"/>
      <c r="O7284" s="12"/>
      <c r="P7284" s="12"/>
      <c r="Q7284" s="12"/>
      <c r="R7284" s="12"/>
      <c r="S7284" s="12"/>
      <c r="U7284" s="3"/>
      <c r="V7284" s="3"/>
    </row>
    <row r="7285" spans="1:22" x14ac:dyDescent="0.3">
      <c r="A7285" s="81"/>
      <c r="O7285" s="12"/>
      <c r="P7285" s="12"/>
      <c r="Q7285" s="12"/>
      <c r="R7285" s="12"/>
      <c r="S7285" s="12"/>
      <c r="U7285" s="3"/>
      <c r="V7285" s="3"/>
    </row>
    <row r="7286" spans="1:22" x14ac:dyDescent="0.3">
      <c r="A7286" s="81"/>
      <c r="O7286" s="12"/>
      <c r="P7286" s="12"/>
      <c r="Q7286" s="12"/>
      <c r="R7286" s="12"/>
      <c r="S7286" s="12"/>
      <c r="U7286" s="3"/>
      <c r="V7286" s="3"/>
    </row>
    <row r="7287" spans="1:22" x14ac:dyDescent="0.3">
      <c r="A7287" s="81"/>
      <c r="O7287" s="12"/>
      <c r="P7287" s="12"/>
      <c r="Q7287" s="12"/>
      <c r="R7287" s="12"/>
      <c r="S7287" s="12"/>
      <c r="U7287" s="3"/>
      <c r="V7287" s="3"/>
    </row>
    <row r="7288" spans="1:22" x14ac:dyDescent="0.3">
      <c r="A7288" s="81"/>
      <c r="O7288" s="12"/>
      <c r="P7288" s="12"/>
      <c r="Q7288" s="12"/>
      <c r="R7288" s="12"/>
      <c r="S7288" s="12"/>
      <c r="U7288" s="3"/>
      <c r="V7288" s="3"/>
    </row>
    <row r="7289" spans="1:22" x14ac:dyDescent="0.3">
      <c r="A7289" s="81"/>
      <c r="O7289" s="12"/>
      <c r="P7289" s="12"/>
      <c r="Q7289" s="12"/>
      <c r="R7289" s="12"/>
      <c r="S7289" s="12"/>
      <c r="U7289" s="3"/>
      <c r="V7289" s="3"/>
    </row>
    <row r="7290" spans="1:22" x14ac:dyDescent="0.3">
      <c r="A7290" s="81"/>
      <c r="O7290" s="12"/>
      <c r="P7290" s="12"/>
      <c r="Q7290" s="12"/>
      <c r="R7290" s="12"/>
      <c r="S7290" s="12"/>
      <c r="U7290" s="3"/>
      <c r="V7290" s="3"/>
    </row>
    <row r="7291" spans="1:22" x14ac:dyDescent="0.3">
      <c r="A7291" s="81"/>
      <c r="O7291" s="12"/>
      <c r="P7291" s="12"/>
      <c r="Q7291" s="12"/>
      <c r="R7291" s="12"/>
      <c r="S7291" s="12"/>
      <c r="U7291" s="3"/>
      <c r="V7291" s="3"/>
    </row>
    <row r="7292" spans="1:22" x14ac:dyDescent="0.3">
      <c r="A7292" s="81"/>
      <c r="O7292" s="12"/>
      <c r="P7292" s="12"/>
      <c r="Q7292" s="12"/>
      <c r="R7292" s="12"/>
      <c r="S7292" s="12"/>
      <c r="U7292" s="3"/>
      <c r="V7292" s="3"/>
    </row>
    <row r="7293" spans="1:22" x14ac:dyDescent="0.3">
      <c r="A7293" s="81"/>
      <c r="O7293" s="12"/>
      <c r="P7293" s="12"/>
      <c r="Q7293" s="12"/>
      <c r="R7293" s="12"/>
      <c r="S7293" s="12"/>
      <c r="U7293" s="3"/>
      <c r="V7293" s="3"/>
    </row>
    <row r="7294" spans="1:22" x14ac:dyDescent="0.3">
      <c r="A7294" s="81"/>
      <c r="O7294" s="12"/>
      <c r="P7294" s="12"/>
      <c r="Q7294" s="12"/>
      <c r="R7294" s="12"/>
      <c r="S7294" s="12"/>
      <c r="U7294" s="3"/>
      <c r="V7294" s="3"/>
    </row>
    <row r="7295" spans="1:22" x14ac:dyDescent="0.3">
      <c r="A7295" s="81"/>
      <c r="O7295" s="12"/>
      <c r="P7295" s="12"/>
      <c r="Q7295" s="12"/>
      <c r="R7295" s="12"/>
      <c r="S7295" s="12"/>
      <c r="U7295" s="3"/>
      <c r="V7295" s="3"/>
    </row>
    <row r="7296" spans="1:22" x14ac:dyDescent="0.3">
      <c r="A7296" s="81"/>
      <c r="O7296" s="12"/>
      <c r="P7296" s="12"/>
      <c r="Q7296" s="12"/>
      <c r="R7296" s="12"/>
      <c r="S7296" s="12"/>
      <c r="U7296" s="3"/>
      <c r="V7296" s="3"/>
    </row>
    <row r="7297" spans="1:22" x14ac:dyDescent="0.3">
      <c r="A7297" s="81"/>
      <c r="O7297" s="12"/>
      <c r="P7297" s="12"/>
      <c r="Q7297" s="12"/>
      <c r="R7297" s="12"/>
      <c r="S7297" s="12"/>
      <c r="U7297" s="3"/>
      <c r="V7297" s="3"/>
    </row>
    <row r="7298" spans="1:22" x14ac:dyDescent="0.3">
      <c r="A7298" s="81"/>
      <c r="O7298" s="12"/>
      <c r="P7298" s="12"/>
      <c r="Q7298" s="12"/>
      <c r="R7298" s="12"/>
      <c r="S7298" s="12"/>
      <c r="U7298" s="3"/>
      <c r="V7298" s="3"/>
    </row>
    <row r="7299" spans="1:22" x14ac:dyDescent="0.3">
      <c r="A7299" s="81"/>
      <c r="O7299" s="12"/>
      <c r="P7299" s="12"/>
      <c r="Q7299" s="12"/>
      <c r="R7299" s="12"/>
      <c r="S7299" s="12"/>
      <c r="U7299" s="3"/>
      <c r="V7299" s="3"/>
    </row>
    <row r="7300" spans="1:22" x14ac:dyDescent="0.3">
      <c r="A7300" s="81"/>
      <c r="O7300" s="12"/>
      <c r="P7300" s="12"/>
      <c r="Q7300" s="12"/>
      <c r="R7300" s="12"/>
      <c r="S7300" s="12"/>
      <c r="U7300" s="3"/>
      <c r="V7300" s="3"/>
    </row>
    <row r="7301" spans="1:22" x14ac:dyDescent="0.3">
      <c r="A7301" s="81"/>
      <c r="O7301" s="12"/>
      <c r="P7301" s="12"/>
      <c r="Q7301" s="12"/>
      <c r="R7301" s="12"/>
      <c r="S7301" s="12"/>
      <c r="U7301" s="3"/>
      <c r="V7301" s="3"/>
    </row>
    <row r="7302" spans="1:22" x14ac:dyDescent="0.3">
      <c r="A7302" s="81"/>
      <c r="O7302" s="12"/>
      <c r="P7302" s="12"/>
      <c r="Q7302" s="12"/>
      <c r="R7302" s="12"/>
      <c r="S7302" s="12"/>
      <c r="U7302" s="3"/>
      <c r="V7302" s="3"/>
    </row>
    <row r="7303" spans="1:22" x14ac:dyDescent="0.3">
      <c r="A7303" s="81"/>
      <c r="O7303" s="12"/>
      <c r="P7303" s="12"/>
      <c r="Q7303" s="12"/>
      <c r="R7303" s="12"/>
      <c r="S7303" s="12"/>
      <c r="U7303" s="3"/>
      <c r="V7303" s="3"/>
    </row>
    <row r="7304" spans="1:22" x14ac:dyDescent="0.3">
      <c r="A7304" s="81"/>
      <c r="O7304" s="12"/>
      <c r="P7304" s="12"/>
      <c r="Q7304" s="12"/>
      <c r="R7304" s="12"/>
      <c r="S7304" s="12"/>
      <c r="U7304" s="3"/>
      <c r="V7304" s="3"/>
    </row>
    <row r="7305" spans="1:22" x14ac:dyDescent="0.3">
      <c r="A7305" s="81"/>
      <c r="O7305" s="12"/>
      <c r="P7305" s="12"/>
      <c r="Q7305" s="12"/>
      <c r="R7305" s="12"/>
      <c r="S7305" s="12"/>
      <c r="U7305" s="3"/>
      <c r="V7305" s="3"/>
    </row>
    <row r="7306" spans="1:22" x14ac:dyDescent="0.3">
      <c r="A7306" s="81"/>
      <c r="O7306" s="12"/>
      <c r="P7306" s="12"/>
      <c r="Q7306" s="12"/>
      <c r="R7306" s="12"/>
      <c r="S7306" s="12"/>
      <c r="U7306" s="3"/>
      <c r="V7306" s="3"/>
    </row>
    <row r="7307" spans="1:22" x14ac:dyDescent="0.3">
      <c r="A7307" s="81"/>
      <c r="O7307" s="12"/>
      <c r="P7307" s="12"/>
      <c r="Q7307" s="12"/>
      <c r="R7307" s="12"/>
      <c r="S7307" s="12"/>
      <c r="U7307" s="3"/>
      <c r="V7307" s="3"/>
    </row>
    <row r="7308" spans="1:22" x14ac:dyDescent="0.3">
      <c r="A7308" s="81"/>
      <c r="O7308" s="12"/>
      <c r="P7308" s="12"/>
      <c r="Q7308" s="12"/>
      <c r="R7308" s="12"/>
      <c r="S7308" s="12"/>
      <c r="U7308" s="3"/>
      <c r="V7308" s="3"/>
    </row>
    <row r="7309" spans="1:22" x14ac:dyDescent="0.3">
      <c r="A7309" s="81"/>
      <c r="O7309" s="12"/>
      <c r="P7309" s="12"/>
      <c r="Q7309" s="12"/>
      <c r="R7309" s="12"/>
      <c r="S7309" s="12"/>
      <c r="U7309" s="3"/>
      <c r="V7309" s="3"/>
    </row>
    <row r="7310" spans="1:22" x14ac:dyDescent="0.3">
      <c r="A7310" s="81"/>
      <c r="O7310" s="12"/>
      <c r="P7310" s="12"/>
      <c r="Q7310" s="12"/>
      <c r="R7310" s="12"/>
      <c r="S7310" s="12"/>
      <c r="U7310" s="3"/>
      <c r="V7310" s="3"/>
    </row>
    <row r="7311" spans="1:22" x14ac:dyDescent="0.3">
      <c r="A7311" s="81"/>
      <c r="O7311" s="12"/>
      <c r="P7311" s="12"/>
      <c r="Q7311" s="12"/>
      <c r="R7311" s="12"/>
      <c r="S7311" s="12"/>
      <c r="U7311" s="3"/>
      <c r="V7311" s="3"/>
    </row>
    <row r="7312" spans="1:22" x14ac:dyDescent="0.3">
      <c r="A7312" s="81"/>
      <c r="O7312" s="12"/>
      <c r="P7312" s="12"/>
      <c r="Q7312" s="12"/>
      <c r="R7312" s="12"/>
      <c r="S7312" s="12"/>
      <c r="U7312" s="3"/>
      <c r="V7312" s="3"/>
    </row>
    <row r="7313" spans="1:22" x14ac:dyDescent="0.3">
      <c r="A7313" s="81"/>
      <c r="O7313" s="12"/>
      <c r="P7313" s="12"/>
      <c r="Q7313" s="12"/>
      <c r="R7313" s="12"/>
      <c r="S7313" s="12"/>
      <c r="U7313" s="3"/>
      <c r="V7313" s="3"/>
    </row>
    <row r="7314" spans="1:22" x14ac:dyDescent="0.3">
      <c r="A7314" s="81"/>
      <c r="O7314" s="12"/>
      <c r="P7314" s="12"/>
      <c r="Q7314" s="12"/>
      <c r="R7314" s="12"/>
      <c r="S7314" s="12"/>
      <c r="U7314" s="3"/>
      <c r="V7314" s="3"/>
    </row>
    <row r="7315" spans="1:22" x14ac:dyDescent="0.3">
      <c r="A7315" s="81"/>
      <c r="O7315" s="12"/>
      <c r="P7315" s="12"/>
      <c r="Q7315" s="12"/>
      <c r="R7315" s="12"/>
      <c r="S7315" s="12"/>
      <c r="U7315" s="3"/>
      <c r="V7315" s="3"/>
    </row>
    <row r="7316" spans="1:22" x14ac:dyDescent="0.3">
      <c r="A7316" s="81"/>
      <c r="O7316" s="12"/>
      <c r="P7316" s="12"/>
      <c r="Q7316" s="12"/>
      <c r="R7316" s="12"/>
      <c r="S7316" s="12"/>
      <c r="U7316" s="3"/>
      <c r="V7316" s="3"/>
    </row>
    <row r="7317" spans="1:22" x14ac:dyDescent="0.3">
      <c r="A7317" s="81"/>
      <c r="O7317" s="12"/>
      <c r="P7317" s="12"/>
      <c r="Q7317" s="12"/>
      <c r="R7317" s="12"/>
      <c r="S7317" s="12"/>
      <c r="U7317" s="3"/>
      <c r="V7317" s="3"/>
    </row>
    <row r="7318" spans="1:22" x14ac:dyDescent="0.3">
      <c r="A7318" s="81"/>
      <c r="O7318" s="12"/>
      <c r="P7318" s="12"/>
      <c r="Q7318" s="12"/>
      <c r="R7318" s="12"/>
      <c r="S7318" s="12"/>
      <c r="U7318" s="3"/>
      <c r="V7318" s="3"/>
    </row>
    <row r="7319" spans="1:22" x14ac:dyDescent="0.3">
      <c r="A7319" s="81"/>
      <c r="O7319" s="12"/>
      <c r="P7319" s="12"/>
      <c r="Q7319" s="12"/>
      <c r="R7319" s="12"/>
      <c r="S7319" s="12"/>
      <c r="U7319" s="3"/>
      <c r="V7319" s="3"/>
    </row>
    <row r="7320" spans="1:22" x14ac:dyDescent="0.3">
      <c r="A7320" s="81"/>
      <c r="O7320" s="12"/>
      <c r="P7320" s="12"/>
      <c r="Q7320" s="12"/>
      <c r="R7320" s="12"/>
      <c r="S7320" s="12"/>
      <c r="U7320" s="3"/>
      <c r="V7320" s="3"/>
    </row>
    <row r="7321" spans="1:22" x14ac:dyDescent="0.3">
      <c r="A7321" s="81"/>
      <c r="O7321" s="12"/>
      <c r="P7321" s="12"/>
      <c r="Q7321" s="12"/>
      <c r="R7321" s="12"/>
      <c r="S7321" s="12"/>
      <c r="U7321" s="3"/>
      <c r="V7321" s="3"/>
    </row>
    <row r="7322" spans="1:22" x14ac:dyDescent="0.3">
      <c r="A7322" s="81"/>
      <c r="O7322" s="12"/>
      <c r="P7322" s="12"/>
      <c r="Q7322" s="12"/>
      <c r="R7322" s="12"/>
      <c r="S7322" s="12"/>
      <c r="U7322" s="3"/>
      <c r="V7322" s="3"/>
    </row>
    <row r="7323" spans="1:22" x14ac:dyDescent="0.3">
      <c r="A7323" s="81"/>
      <c r="O7323" s="12"/>
      <c r="P7323" s="12"/>
      <c r="Q7323" s="12"/>
      <c r="R7323" s="12"/>
      <c r="S7323" s="12"/>
      <c r="U7323" s="3"/>
      <c r="V7323" s="3"/>
    </row>
    <row r="7324" spans="1:22" x14ac:dyDescent="0.3">
      <c r="A7324" s="81"/>
      <c r="O7324" s="12"/>
      <c r="P7324" s="12"/>
      <c r="Q7324" s="12"/>
      <c r="R7324" s="12"/>
      <c r="S7324" s="12"/>
      <c r="U7324" s="3"/>
      <c r="V7324" s="3"/>
    </row>
    <row r="7325" spans="1:22" x14ac:dyDescent="0.3">
      <c r="A7325" s="81"/>
      <c r="O7325" s="12"/>
      <c r="P7325" s="12"/>
      <c r="Q7325" s="12"/>
      <c r="R7325" s="12"/>
      <c r="S7325" s="12"/>
      <c r="U7325" s="3"/>
      <c r="V7325" s="3"/>
    </row>
    <row r="7326" spans="1:22" x14ac:dyDescent="0.3">
      <c r="A7326" s="81"/>
      <c r="O7326" s="12"/>
      <c r="P7326" s="12"/>
      <c r="Q7326" s="12"/>
      <c r="R7326" s="12"/>
      <c r="S7326" s="12"/>
      <c r="U7326" s="3"/>
      <c r="V7326" s="3"/>
    </row>
    <row r="7327" spans="1:22" x14ac:dyDescent="0.3">
      <c r="A7327" s="81"/>
      <c r="O7327" s="12"/>
      <c r="P7327" s="12"/>
      <c r="Q7327" s="12"/>
      <c r="R7327" s="12"/>
      <c r="S7327" s="12"/>
      <c r="U7327" s="3"/>
      <c r="V7327" s="3"/>
    </row>
    <row r="7328" spans="1:22" x14ac:dyDescent="0.3">
      <c r="A7328" s="81"/>
      <c r="O7328" s="12"/>
      <c r="P7328" s="12"/>
      <c r="Q7328" s="12"/>
      <c r="R7328" s="12"/>
      <c r="S7328" s="12"/>
      <c r="U7328" s="3"/>
      <c r="V7328" s="3"/>
    </row>
    <row r="7329" spans="1:22" x14ac:dyDescent="0.3">
      <c r="A7329" s="81"/>
      <c r="O7329" s="12"/>
      <c r="P7329" s="12"/>
      <c r="Q7329" s="12"/>
      <c r="R7329" s="12"/>
      <c r="S7329" s="12"/>
      <c r="U7329" s="3"/>
      <c r="V7329" s="3"/>
    </row>
    <row r="7330" spans="1:22" x14ac:dyDescent="0.3">
      <c r="A7330" s="81"/>
      <c r="O7330" s="12"/>
      <c r="P7330" s="12"/>
      <c r="Q7330" s="12"/>
      <c r="R7330" s="12"/>
      <c r="S7330" s="12"/>
      <c r="U7330" s="3"/>
      <c r="V7330" s="3"/>
    </row>
    <row r="7331" spans="1:22" x14ac:dyDescent="0.3">
      <c r="A7331" s="81"/>
      <c r="O7331" s="12"/>
      <c r="P7331" s="12"/>
      <c r="Q7331" s="12"/>
      <c r="R7331" s="12"/>
      <c r="S7331" s="12"/>
      <c r="U7331" s="3"/>
      <c r="V7331" s="3"/>
    </row>
    <row r="7332" spans="1:22" x14ac:dyDescent="0.3">
      <c r="A7332" s="81"/>
      <c r="O7332" s="12"/>
      <c r="P7332" s="12"/>
      <c r="Q7332" s="12"/>
      <c r="R7332" s="12"/>
      <c r="S7332" s="12"/>
      <c r="U7332" s="3"/>
      <c r="V7332" s="3"/>
    </row>
    <row r="7333" spans="1:22" x14ac:dyDescent="0.3">
      <c r="A7333" s="81"/>
      <c r="O7333" s="12"/>
      <c r="P7333" s="12"/>
      <c r="Q7333" s="12"/>
      <c r="R7333" s="12"/>
      <c r="S7333" s="12"/>
      <c r="U7333" s="3"/>
      <c r="V7333" s="3"/>
    </row>
    <row r="7334" spans="1:22" x14ac:dyDescent="0.3">
      <c r="A7334" s="81"/>
      <c r="O7334" s="12"/>
      <c r="P7334" s="12"/>
      <c r="Q7334" s="12"/>
      <c r="R7334" s="12"/>
      <c r="S7334" s="12"/>
      <c r="U7334" s="3"/>
      <c r="V7334" s="3"/>
    </row>
    <row r="7335" spans="1:22" x14ac:dyDescent="0.3">
      <c r="A7335" s="81"/>
      <c r="O7335" s="12"/>
      <c r="P7335" s="12"/>
      <c r="Q7335" s="12"/>
      <c r="R7335" s="12"/>
      <c r="S7335" s="12"/>
      <c r="U7335" s="3"/>
      <c r="V7335" s="3"/>
    </row>
    <row r="7336" spans="1:22" x14ac:dyDescent="0.3">
      <c r="A7336" s="81"/>
      <c r="O7336" s="12"/>
      <c r="P7336" s="12"/>
      <c r="Q7336" s="12"/>
      <c r="R7336" s="12"/>
      <c r="S7336" s="12"/>
      <c r="U7336" s="3"/>
      <c r="V7336" s="3"/>
    </row>
    <row r="7337" spans="1:22" x14ac:dyDescent="0.3">
      <c r="A7337" s="81"/>
      <c r="O7337" s="12"/>
      <c r="P7337" s="12"/>
      <c r="Q7337" s="12"/>
      <c r="R7337" s="12"/>
      <c r="S7337" s="12"/>
      <c r="U7337" s="3"/>
      <c r="V7337" s="3"/>
    </row>
    <row r="7338" spans="1:22" x14ac:dyDescent="0.3">
      <c r="A7338" s="81"/>
      <c r="O7338" s="12"/>
      <c r="P7338" s="12"/>
      <c r="Q7338" s="12"/>
      <c r="R7338" s="12"/>
      <c r="S7338" s="12"/>
      <c r="U7338" s="3"/>
      <c r="V7338" s="3"/>
    </row>
    <row r="7339" spans="1:22" x14ac:dyDescent="0.3">
      <c r="A7339" s="81"/>
      <c r="O7339" s="12"/>
      <c r="P7339" s="12"/>
      <c r="Q7339" s="12"/>
      <c r="R7339" s="12"/>
      <c r="S7339" s="12"/>
      <c r="U7339" s="3"/>
      <c r="V7339" s="3"/>
    </row>
    <row r="7340" spans="1:22" x14ac:dyDescent="0.3">
      <c r="A7340" s="81"/>
      <c r="O7340" s="12"/>
      <c r="P7340" s="12"/>
      <c r="Q7340" s="12"/>
      <c r="R7340" s="12"/>
      <c r="S7340" s="12"/>
      <c r="U7340" s="3"/>
      <c r="V7340" s="3"/>
    </row>
    <row r="7341" spans="1:22" x14ac:dyDescent="0.3">
      <c r="A7341" s="81"/>
      <c r="O7341" s="12"/>
      <c r="P7341" s="12"/>
      <c r="Q7341" s="12"/>
      <c r="R7341" s="12"/>
      <c r="S7341" s="12"/>
      <c r="U7341" s="3"/>
      <c r="V7341" s="3"/>
    </row>
    <row r="7342" spans="1:22" x14ac:dyDescent="0.3">
      <c r="A7342" s="81"/>
      <c r="O7342" s="12"/>
      <c r="P7342" s="12"/>
      <c r="Q7342" s="12"/>
      <c r="R7342" s="12"/>
      <c r="S7342" s="12"/>
      <c r="U7342" s="3"/>
      <c r="V7342" s="3"/>
    </row>
    <row r="7343" spans="1:22" x14ac:dyDescent="0.3">
      <c r="A7343" s="81"/>
      <c r="O7343" s="12"/>
      <c r="P7343" s="12"/>
      <c r="Q7343" s="12"/>
      <c r="R7343" s="12"/>
      <c r="S7343" s="12"/>
      <c r="U7343" s="3"/>
      <c r="V7343" s="3"/>
    </row>
    <row r="7344" spans="1:22" x14ac:dyDescent="0.3">
      <c r="A7344" s="81"/>
      <c r="O7344" s="12"/>
      <c r="P7344" s="12"/>
      <c r="Q7344" s="12"/>
      <c r="R7344" s="12"/>
      <c r="S7344" s="12"/>
      <c r="U7344" s="3"/>
      <c r="V7344" s="3"/>
    </row>
    <row r="7345" spans="1:22" x14ac:dyDescent="0.3">
      <c r="A7345" s="81"/>
      <c r="O7345" s="12"/>
      <c r="P7345" s="12"/>
      <c r="Q7345" s="12"/>
      <c r="R7345" s="12"/>
      <c r="S7345" s="12"/>
      <c r="U7345" s="3"/>
      <c r="V7345" s="3"/>
    </row>
    <row r="7346" spans="1:22" x14ac:dyDescent="0.3">
      <c r="A7346" s="81"/>
      <c r="O7346" s="12"/>
      <c r="P7346" s="12"/>
      <c r="Q7346" s="12"/>
      <c r="R7346" s="12"/>
      <c r="S7346" s="12"/>
      <c r="U7346" s="3"/>
      <c r="V7346" s="3"/>
    </row>
    <row r="7347" spans="1:22" x14ac:dyDescent="0.3">
      <c r="A7347" s="81"/>
      <c r="O7347" s="12"/>
      <c r="P7347" s="12"/>
      <c r="Q7347" s="12"/>
      <c r="R7347" s="12"/>
      <c r="S7347" s="12"/>
      <c r="U7347" s="3"/>
      <c r="V7347" s="3"/>
    </row>
    <row r="7348" spans="1:22" x14ac:dyDescent="0.3">
      <c r="A7348" s="81"/>
      <c r="O7348" s="12"/>
      <c r="P7348" s="12"/>
      <c r="Q7348" s="12"/>
      <c r="R7348" s="12"/>
      <c r="S7348" s="12"/>
      <c r="U7348" s="3"/>
      <c r="V7348" s="3"/>
    </row>
    <row r="7349" spans="1:22" x14ac:dyDescent="0.3">
      <c r="A7349" s="81"/>
      <c r="O7349" s="12"/>
      <c r="P7349" s="12"/>
      <c r="Q7349" s="12"/>
      <c r="R7349" s="12"/>
      <c r="S7349" s="12"/>
      <c r="U7349" s="3"/>
      <c r="V7349" s="3"/>
    </row>
    <row r="7350" spans="1:22" x14ac:dyDescent="0.3">
      <c r="A7350" s="81"/>
      <c r="O7350" s="12"/>
      <c r="P7350" s="12"/>
      <c r="Q7350" s="12"/>
      <c r="R7350" s="12"/>
      <c r="S7350" s="12"/>
      <c r="U7350" s="3"/>
      <c r="V7350" s="3"/>
    </row>
    <row r="7351" spans="1:22" x14ac:dyDescent="0.3">
      <c r="A7351" s="81"/>
      <c r="O7351" s="12"/>
      <c r="P7351" s="12"/>
      <c r="Q7351" s="12"/>
      <c r="R7351" s="12"/>
      <c r="S7351" s="12"/>
      <c r="U7351" s="3"/>
      <c r="V7351" s="3"/>
    </row>
    <row r="7352" spans="1:22" x14ac:dyDescent="0.3">
      <c r="A7352" s="81"/>
      <c r="O7352" s="12"/>
      <c r="P7352" s="12"/>
      <c r="Q7352" s="12"/>
      <c r="R7352" s="12"/>
      <c r="S7352" s="12"/>
      <c r="U7352" s="3"/>
      <c r="V7352" s="3"/>
    </row>
    <row r="7353" spans="1:22" x14ac:dyDescent="0.3">
      <c r="A7353" s="81"/>
      <c r="O7353" s="12"/>
      <c r="P7353" s="12"/>
      <c r="Q7353" s="12"/>
      <c r="R7353" s="12"/>
      <c r="S7353" s="12"/>
      <c r="U7353" s="3"/>
      <c r="V7353" s="3"/>
    </row>
    <row r="7354" spans="1:22" x14ac:dyDescent="0.3">
      <c r="A7354" s="81"/>
      <c r="O7354" s="12"/>
      <c r="P7354" s="12"/>
      <c r="Q7354" s="12"/>
      <c r="R7354" s="12"/>
      <c r="S7354" s="12"/>
      <c r="U7354" s="3"/>
      <c r="V7354" s="3"/>
    </row>
    <row r="7355" spans="1:22" x14ac:dyDescent="0.3">
      <c r="A7355" s="81"/>
      <c r="O7355" s="12"/>
      <c r="P7355" s="12"/>
      <c r="Q7355" s="12"/>
      <c r="R7355" s="12"/>
      <c r="S7355" s="12"/>
      <c r="U7355" s="3"/>
      <c r="V7355" s="3"/>
    </row>
    <row r="7356" spans="1:22" x14ac:dyDescent="0.3">
      <c r="A7356" s="81"/>
      <c r="O7356" s="12"/>
      <c r="P7356" s="12"/>
      <c r="Q7356" s="12"/>
      <c r="R7356" s="12"/>
      <c r="S7356" s="12"/>
      <c r="U7356" s="3"/>
      <c r="V7356" s="3"/>
    </row>
    <row r="7357" spans="1:22" x14ac:dyDescent="0.3">
      <c r="A7357" s="81"/>
      <c r="O7357" s="12"/>
      <c r="P7357" s="12"/>
      <c r="Q7357" s="12"/>
      <c r="R7357" s="12"/>
      <c r="S7357" s="12"/>
      <c r="U7357" s="3"/>
      <c r="V7357" s="3"/>
    </row>
    <row r="7358" spans="1:22" x14ac:dyDescent="0.3">
      <c r="A7358" s="81"/>
      <c r="O7358" s="12"/>
      <c r="P7358" s="12"/>
      <c r="Q7358" s="12"/>
      <c r="R7358" s="12"/>
      <c r="S7358" s="12"/>
      <c r="U7358" s="3"/>
      <c r="V7358" s="3"/>
    </row>
    <row r="7359" spans="1:22" x14ac:dyDescent="0.3">
      <c r="A7359" s="81"/>
      <c r="O7359" s="12"/>
      <c r="P7359" s="12"/>
      <c r="Q7359" s="12"/>
      <c r="R7359" s="12"/>
      <c r="S7359" s="12"/>
      <c r="U7359" s="3"/>
      <c r="V7359" s="3"/>
    </row>
    <row r="7360" spans="1:22" x14ac:dyDescent="0.3">
      <c r="A7360" s="81"/>
      <c r="O7360" s="12"/>
      <c r="P7360" s="12"/>
      <c r="Q7360" s="12"/>
      <c r="R7360" s="12"/>
      <c r="S7360" s="12"/>
      <c r="U7360" s="3"/>
      <c r="V7360" s="3"/>
    </row>
    <row r="7361" spans="1:22" x14ac:dyDescent="0.3">
      <c r="A7361" s="81"/>
      <c r="O7361" s="12"/>
      <c r="P7361" s="12"/>
      <c r="Q7361" s="12"/>
      <c r="R7361" s="12"/>
      <c r="S7361" s="12"/>
      <c r="U7361" s="3"/>
      <c r="V7361" s="3"/>
    </row>
    <row r="7362" spans="1:22" x14ac:dyDescent="0.3">
      <c r="A7362" s="81"/>
      <c r="O7362" s="12"/>
      <c r="P7362" s="12"/>
      <c r="Q7362" s="12"/>
      <c r="R7362" s="12"/>
      <c r="S7362" s="12"/>
      <c r="U7362" s="3"/>
      <c r="V7362" s="3"/>
    </row>
    <row r="7363" spans="1:22" x14ac:dyDescent="0.3">
      <c r="A7363" s="81"/>
      <c r="O7363" s="12"/>
      <c r="P7363" s="12"/>
      <c r="Q7363" s="12"/>
      <c r="R7363" s="12"/>
      <c r="S7363" s="12"/>
      <c r="U7363" s="3"/>
      <c r="V7363" s="3"/>
    </row>
    <row r="7364" spans="1:22" x14ac:dyDescent="0.3">
      <c r="A7364" s="81"/>
      <c r="O7364" s="12"/>
      <c r="P7364" s="12"/>
      <c r="Q7364" s="12"/>
      <c r="R7364" s="12"/>
      <c r="S7364" s="12"/>
      <c r="U7364" s="3"/>
      <c r="V7364" s="3"/>
    </row>
    <row r="7365" spans="1:22" x14ac:dyDescent="0.3">
      <c r="A7365" s="81"/>
      <c r="O7365" s="12"/>
      <c r="P7365" s="12"/>
      <c r="Q7365" s="12"/>
      <c r="R7365" s="12"/>
      <c r="S7365" s="12"/>
      <c r="U7365" s="3"/>
      <c r="V7365" s="3"/>
    </row>
    <row r="7366" spans="1:22" x14ac:dyDescent="0.3">
      <c r="A7366" s="81"/>
      <c r="O7366" s="12"/>
      <c r="P7366" s="12"/>
      <c r="Q7366" s="12"/>
      <c r="R7366" s="12"/>
      <c r="S7366" s="12"/>
      <c r="U7366" s="3"/>
      <c r="V7366" s="3"/>
    </row>
    <row r="7367" spans="1:22" x14ac:dyDescent="0.3">
      <c r="A7367" s="81"/>
      <c r="O7367" s="12"/>
      <c r="P7367" s="12"/>
      <c r="Q7367" s="12"/>
      <c r="R7367" s="12"/>
      <c r="S7367" s="12"/>
      <c r="U7367" s="3"/>
      <c r="V7367" s="3"/>
    </row>
    <row r="7368" spans="1:22" x14ac:dyDescent="0.3">
      <c r="A7368" s="81"/>
      <c r="O7368" s="12"/>
      <c r="P7368" s="12"/>
      <c r="Q7368" s="12"/>
      <c r="R7368" s="12"/>
      <c r="S7368" s="12"/>
      <c r="U7368" s="3"/>
      <c r="V7368" s="3"/>
    </row>
    <row r="7369" spans="1:22" x14ac:dyDescent="0.3">
      <c r="A7369" s="81"/>
      <c r="O7369" s="12"/>
      <c r="P7369" s="12"/>
      <c r="Q7369" s="12"/>
      <c r="R7369" s="12"/>
      <c r="S7369" s="12"/>
      <c r="U7369" s="3"/>
      <c r="V7369" s="3"/>
    </row>
    <row r="7370" spans="1:22" x14ac:dyDescent="0.3">
      <c r="A7370" s="81"/>
      <c r="O7370" s="12"/>
      <c r="P7370" s="12"/>
      <c r="Q7370" s="12"/>
      <c r="R7370" s="12"/>
      <c r="S7370" s="12"/>
      <c r="U7370" s="3"/>
      <c r="V7370" s="3"/>
    </row>
    <row r="7371" spans="1:22" x14ac:dyDescent="0.3">
      <c r="A7371" s="81"/>
      <c r="O7371" s="12"/>
      <c r="P7371" s="12"/>
      <c r="Q7371" s="12"/>
      <c r="R7371" s="12"/>
      <c r="S7371" s="12"/>
      <c r="U7371" s="3"/>
      <c r="V7371" s="3"/>
    </row>
    <row r="7372" spans="1:22" x14ac:dyDescent="0.3">
      <c r="A7372" s="81"/>
      <c r="O7372" s="12"/>
      <c r="P7372" s="12"/>
      <c r="Q7372" s="12"/>
      <c r="R7372" s="12"/>
      <c r="S7372" s="12"/>
      <c r="U7372" s="3"/>
      <c r="V7372" s="3"/>
    </row>
    <row r="7373" spans="1:22" x14ac:dyDescent="0.3">
      <c r="A7373" s="81"/>
      <c r="O7373" s="12"/>
      <c r="P7373" s="12"/>
      <c r="Q7373" s="12"/>
      <c r="R7373" s="12"/>
      <c r="S7373" s="12"/>
      <c r="U7373" s="3"/>
      <c r="V7373" s="3"/>
    </row>
    <row r="7374" spans="1:22" x14ac:dyDescent="0.3">
      <c r="A7374" s="81"/>
      <c r="O7374" s="12"/>
      <c r="P7374" s="12"/>
      <c r="Q7374" s="12"/>
      <c r="R7374" s="12"/>
      <c r="S7374" s="12"/>
      <c r="U7374" s="3"/>
      <c r="V7374" s="3"/>
    </row>
    <row r="7375" spans="1:22" x14ac:dyDescent="0.3">
      <c r="A7375" s="81"/>
      <c r="O7375" s="12"/>
      <c r="P7375" s="12"/>
      <c r="Q7375" s="12"/>
      <c r="R7375" s="12"/>
      <c r="S7375" s="12"/>
      <c r="U7375" s="3"/>
      <c r="V7375" s="3"/>
    </row>
    <row r="7376" spans="1:22" x14ac:dyDescent="0.3">
      <c r="A7376" s="81"/>
      <c r="O7376" s="12"/>
      <c r="P7376" s="12"/>
      <c r="Q7376" s="12"/>
      <c r="R7376" s="12"/>
      <c r="S7376" s="12"/>
      <c r="U7376" s="3"/>
      <c r="V7376" s="3"/>
    </row>
    <row r="7377" spans="1:22" x14ac:dyDescent="0.3">
      <c r="A7377" s="81"/>
      <c r="O7377" s="12"/>
      <c r="P7377" s="12"/>
      <c r="Q7377" s="12"/>
      <c r="R7377" s="12"/>
      <c r="S7377" s="12"/>
      <c r="U7377" s="3"/>
      <c r="V7377" s="3"/>
    </row>
    <row r="7378" spans="1:22" x14ac:dyDescent="0.3">
      <c r="A7378" s="81"/>
      <c r="O7378" s="12"/>
      <c r="P7378" s="12"/>
      <c r="Q7378" s="12"/>
      <c r="R7378" s="12"/>
      <c r="S7378" s="12"/>
      <c r="U7378" s="3"/>
      <c r="V7378" s="3"/>
    </row>
    <row r="7379" spans="1:22" x14ac:dyDescent="0.3">
      <c r="A7379" s="81"/>
      <c r="O7379" s="12"/>
      <c r="P7379" s="12"/>
      <c r="Q7379" s="12"/>
      <c r="R7379" s="12"/>
      <c r="S7379" s="12"/>
      <c r="U7379" s="3"/>
      <c r="V7379" s="3"/>
    </row>
    <row r="7380" spans="1:22" x14ac:dyDescent="0.3">
      <c r="A7380" s="81"/>
      <c r="O7380" s="12"/>
      <c r="P7380" s="12"/>
      <c r="Q7380" s="12"/>
      <c r="R7380" s="12"/>
      <c r="S7380" s="12"/>
      <c r="U7380" s="3"/>
      <c r="V7380" s="3"/>
    </row>
    <row r="7381" spans="1:22" x14ac:dyDescent="0.3">
      <c r="A7381" s="81"/>
      <c r="O7381" s="12"/>
      <c r="P7381" s="12"/>
      <c r="Q7381" s="12"/>
      <c r="R7381" s="12"/>
      <c r="S7381" s="12"/>
      <c r="U7381" s="3"/>
      <c r="V7381" s="3"/>
    </row>
    <row r="7382" spans="1:22" x14ac:dyDescent="0.3">
      <c r="A7382" s="81"/>
      <c r="O7382" s="12"/>
      <c r="P7382" s="12"/>
      <c r="Q7382" s="12"/>
      <c r="R7382" s="12"/>
      <c r="S7382" s="12"/>
      <c r="U7382" s="3"/>
      <c r="V7382" s="3"/>
    </row>
    <row r="7383" spans="1:22" x14ac:dyDescent="0.3">
      <c r="A7383" s="81"/>
      <c r="O7383" s="12"/>
      <c r="P7383" s="12"/>
      <c r="Q7383" s="12"/>
      <c r="R7383" s="12"/>
      <c r="S7383" s="12"/>
      <c r="U7383" s="3"/>
      <c r="V7383" s="3"/>
    </row>
    <row r="7384" spans="1:22" x14ac:dyDescent="0.3">
      <c r="A7384" s="81"/>
      <c r="O7384" s="12"/>
      <c r="P7384" s="12"/>
      <c r="Q7384" s="12"/>
      <c r="R7384" s="12"/>
      <c r="S7384" s="12"/>
      <c r="U7384" s="3"/>
      <c r="V7384" s="3"/>
    </row>
    <row r="7385" spans="1:22" x14ac:dyDescent="0.3">
      <c r="A7385" s="81"/>
      <c r="O7385" s="12"/>
      <c r="P7385" s="12"/>
      <c r="Q7385" s="12"/>
      <c r="R7385" s="12"/>
      <c r="S7385" s="12"/>
      <c r="U7385" s="3"/>
      <c r="V7385" s="3"/>
    </row>
    <row r="7386" spans="1:22" x14ac:dyDescent="0.3">
      <c r="A7386" s="81"/>
      <c r="O7386" s="12"/>
      <c r="P7386" s="12"/>
      <c r="Q7386" s="12"/>
      <c r="R7386" s="12"/>
      <c r="S7386" s="12"/>
      <c r="U7386" s="3"/>
      <c r="V7386" s="3"/>
    </row>
    <row r="7387" spans="1:22" x14ac:dyDescent="0.3">
      <c r="A7387" s="81"/>
      <c r="O7387" s="12"/>
      <c r="P7387" s="12"/>
      <c r="Q7387" s="12"/>
      <c r="R7387" s="12"/>
      <c r="S7387" s="12"/>
      <c r="U7387" s="3"/>
      <c r="V7387" s="3"/>
    </row>
    <row r="7388" spans="1:22" x14ac:dyDescent="0.3">
      <c r="A7388" s="81"/>
      <c r="O7388" s="12"/>
      <c r="P7388" s="12"/>
      <c r="Q7388" s="12"/>
      <c r="R7388" s="12"/>
      <c r="S7388" s="12"/>
      <c r="U7388" s="3"/>
      <c r="V7388" s="3"/>
    </row>
    <row r="7389" spans="1:22" x14ac:dyDescent="0.3">
      <c r="A7389" s="81"/>
      <c r="O7389" s="12"/>
      <c r="P7389" s="12"/>
      <c r="Q7389" s="12"/>
      <c r="R7389" s="12"/>
      <c r="S7389" s="12"/>
      <c r="U7389" s="3"/>
      <c r="V7389" s="3"/>
    </row>
    <row r="7390" spans="1:22" x14ac:dyDescent="0.3">
      <c r="A7390" s="81"/>
      <c r="O7390" s="12"/>
      <c r="P7390" s="12"/>
      <c r="Q7390" s="12"/>
      <c r="R7390" s="12"/>
      <c r="S7390" s="12"/>
      <c r="U7390" s="3"/>
      <c r="V7390" s="3"/>
    </row>
    <row r="7391" spans="1:22" x14ac:dyDescent="0.3">
      <c r="A7391" s="81"/>
      <c r="O7391" s="12"/>
      <c r="P7391" s="12"/>
      <c r="Q7391" s="12"/>
      <c r="R7391" s="12"/>
      <c r="S7391" s="12"/>
      <c r="U7391" s="3"/>
      <c r="V7391" s="3"/>
    </row>
    <row r="7392" spans="1:22" x14ac:dyDescent="0.3">
      <c r="A7392" s="81"/>
      <c r="O7392" s="12"/>
      <c r="P7392" s="12"/>
      <c r="Q7392" s="12"/>
      <c r="R7392" s="12"/>
      <c r="S7392" s="12"/>
      <c r="U7392" s="3"/>
      <c r="V7392" s="3"/>
    </row>
    <row r="7393" spans="1:22" x14ac:dyDescent="0.3">
      <c r="A7393" s="81"/>
      <c r="O7393" s="12"/>
      <c r="P7393" s="12"/>
      <c r="Q7393" s="12"/>
      <c r="R7393" s="12"/>
      <c r="S7393" s="12"/>
      <c r="U7393" s="3"/>
      <c r="V7393" s="3"/>
    </row>
    <row r="7394" spans="1:22" x14ac:dyDescent="0.3">
      <c r="A7394" s="81"/>
      <c r="O7394" s="12"/>
      <c r="P7394" s="12"/>
      <c r="Q7394" s="12"/>
      <c r="R7394" s="12"/>
      <c r="S7394" s="12"/>
      <c r="U7394" s="3"/>
      <c r="V7394" s="3"/>
    </row>
    <row r="7395" spans="1:22" x14ac:dyDescent="0.3">
      <c r="A7395" s="81"/>
      <c r="O7395" s="12"/>
      <c r="P7395" s="12"/>
      <c r="Q7395" s="12"/>
      <c r="R7395" s="12"/>
      <c r="S7395" s="12"/>
      <c r="U7395" s="3"/>
      <c r="V7395" s="3"/>
    </row>
    <row r="7396" spans="1:22" x14ac:dyDescent="0.3">
      <c r="A7396" s="81"/>
      <c r="O7396" s="12"/>
      <c r="P7396" s="12"/>
      <c r="Q7396" s="12"/>
      <c r="R7396" s="12"/>
      <c r="S7396" s="12"/>
      <c r="U7396" s="3"/>
      <c r="V7396" s="3"/>
    </row>
    <row r="7397" spans="1:22" x14ac:dyDescent="0.3">
      <c r="A7397" s="81"/>
      <c r="O7397" s="12"/>
      <c r="P7397" s="12"/>
      <c r="Q7397" s="12"/>
      <c r="R7397" s="12"/>
      <c r="S7397" s="12"/>
      <c r="U7397" s="3"/>
      <c r="V7397" s="3"/>
    </row>
    <row r="7398" spans="1:22" x14ac:dyDescent="0.3">
      <c r="A7398" s="81"/>
      <c r="O7398" s="12"/>
      <c r="P7398" s="12"/>
      <c r="Q7398" s="12"/>
      <c r="R7398" s="12"/>
      <c r="S7398" s="12"/>
      <c r="U7398" s="3"/>
      <c r="V7398" s="3"/>
    </row>
    <row r="7399" spans="1:22" x14ac:dyDescent="0.3">
      <c r="A7399" s="81"/>
      <c r="O7399" s="12"/>
      <c r="P7399" s="12"/>
      <c r="Q7399" s="12"/>
      <c r="R7399" s="12"/>
      <c r="S7399" s="12"/>
      <c r="U7399" s="3"/>
      <c r="V7399" s="3"/>
    </row>
    <row r="7400" spans="1:22" x14ac:dyDescent="0.3">
      <c r="A7400" s="81"/>
      <c r="O7400" s="12"/>
      <c r="P7400" s="12"/>
      <c r="Q7400" s="12"/>
      <c r="R7400" s="12"/>
      <c r="S7400" s="12"/>
      <c r="U7400" s="3"/>
      <c r="V7400" s="3"/>
    </row>
    <row r="7401" spans="1:22" x14ac:dyDescent="0.3">
      <c r="A7401" s="81"/>
      <c r="O7401" s="12"/>
      <c r="P7401" s="12"/>
      <c r="Q7401" s="12"/>
      <c r="R7401" s="12"/>
      <c r="S7401" s="12"/>
      <c r="U7401" s="3"/>
      <c r="V7401" s="3"/>
    </row>
    <row r="7402" spans="1:22" x14ac:dyDescent="0.3">
      <c r="A7402" s="81"/>
      <c r="O7402" s="12"/>
      <c r="P7402" s="12"/>
      <c r="Q7402" s="12"/>
      <c r="R7402" s="12"/>
      <c r="S7402" s="12"/>
      <c r="U7402" s="3"/>
      <c r="V7402" s="3"/>
    </row>
    <row r="7403" spans="1:22" x14ac:dyDescent="0.3">
      <c r="A7403" s="81"/>
      <c r="O7403" s="12"/>
      <c r="P7403" s="12"/>
      <c r="Q7403" s="12"/>
      <c r="R7403" s="12"/>
      <c r="S7403" s="12"/>
      <c r="U7403" s="3"/>
      <c r="V7403" s="3"/>
    </row>
    <row r="7404" spans="1:22" x14ac:dyDescent="0.3">
      <c r="A7404" s="81"/>
      <c r="O7404" s="12"/>
      <c r="P7404" s="12"/>
      <c r="Q7404" s="12"/>
      <c r="R7404" s="12"/>
      <c r="S7404" s="12"/>
      <c r="U7404" s="3"/>
      <c r="V7404" s="3"/>
    </row>
    <row r="7405" spans="1:22" x14ac:dyDescent="0.3">
      <c r="A7405" s="81"/>
      <c r="O7405" s="12"/>
      <c r="P7405" s="12"/>
      <c r="Q7405" s="12"/>
      <c r="R7405" s="12"/>
      <c r="S7405" s="12"/>
      <c r="U7405" s="3"/>
      <c r="V7405" s="3"/>
    </row>
    <row r="7406" spans="1:22" x14ac:dyDescent="0.3">
      <c r="A7406" s="81"/>
      <c r="O7406" s="12"/>
      <c r="P7406" s="12"/>
      <c r="Q7406" s="12"/>
      <c r="R7406" s="12"/>
      <c r="S7406" s="12"/>
      <c r="U7406" s="3"/>
      <c r="V7406" s="3"/>
    </row>
    <row r="7407" spans="1:22" x14ac:dyDescent="0.3">
      <c r="A7407" s="81"/>
      <c r="O7407" s="12"/>
      <c r="P7407" s="12"/>
      <c r="Q7407" s="12"/>
      <c r="R7407" s="12"/>
      <c r="S7407" s="12"/>
      <c r="U7407" s="3"/>
      <c r="V7407" s="3"/>
    </row>
    <row r="7408" spans="1:22" x14ac:dyDescent="0.3">
      <c r="A7408" s="81"/>
      <c r="O7408" s="12"/>
      <c r="P7408" s="12"/>
      <c r="Q7408" s="12"/>
      <c r="R7408" s="12"/>
      <c r="S7408" s="12"/>
      <c r="U7408" s="3"/>
      <c r="V7408" s="3"/>
    </row>
    <row r="7409" spans="1:22" x14ac:dyDescent="0.3">
      <c r="A7409" s="81"/>
      <c r="O7409" s="12"/>
      <c r="P7409" s="12"/>
      <c r="Q7409" s="12"/>
      <c r="R7409" s="12"/>
      <c r="S7409" s="12"/>
      <c r="U7409" s="3"/>
      <c r="V7409" s="3"/>
    </row>
    <row r="7410" spans="1:22" x14ac:dyDescent="0.3">
      <c r="A7410" s="81"/>
      <c r="O7410" s="12"/>
      <c r="P7410" s="12"/>
      <c r="Q7410" s="12"/>
      <c r="R7410" s="12"/>
      <c r="S7410" s="12"/>
      <c r="U7410" s="3"/>
      <c r="V7410" s="3"/>
    </row>
    <row r="7411" spans="1:22" x14ac:dyDescent="0.3">
      <c r="A7411" s="81"/>
      <c r="O7411" s="12"/>
      <c r="P7411" s="12"/>
      <c r="Q7411" s="12"/>
      <c r="R7411" s="12"/>
      <c r="S7411" s="12"/>
      <c r="U7411" s="3"/>
      <c r="V7411" s="3"/>
    </row>
    <row r="7412" spans="1:22" x14ac:dyDescent="0.3">
      <c r="A7412" s="81"/>
      <c r="O7412" s="12"/>
      <c r="P7412" s="12"/>
      <c r="Q7412" s="12"/>
      <c r="R7412" s="12"/>
      <c r="S7412" s="12"/>
      <c r="U7412" s="3"/>
      <c r="V7412" s="3"/>
    </row>
    <row r="7413" spans="1:22" x14ac:dyDescent="0.3">
      <c r="A7413" s="81"/>
      <c r="O7413" s="12"/>
      <c r="P7413" s="12"/>
      <c r="Q7413" s="12"/>
      <c r="R7413" s="12"/>
      <c r="S7413" s="12"/>
      <c r="U7413" s="3"/>
      <c r="V7413" s="3"/>
    </row>
    <row r="7414" spans="1:22" x14ac:dyDescent="0.3">
      <c r="A7414" s="81"/>
      <c r="O7414" s="12"/>
      <c r="P7414" s="12"/>
      <c r="Q7414" s="12"/>
      <c r="R7414" s="12"/>
      <c r="S7414" s="12"/>
      <c r="U7414" s="3"/>
      <c r="V7414" s="3"/>
    </row>
    <row r="7415" spans="1:22" x14ac:dyDescent="0.3">
      <c r="A7415" s="81"/>
      <c r="O7415" s="12"/>
      <c r="P7415" s="12"/>
      <c r="Q7415" s="12"/>
      <c r="R7415" s="12"/>
      <c r="S7415" s="12"/>
      <c r="U7415" s="3"/>
      <c r="V7415" s="3"/>
    </row>
    <row r="7416" spans="1:22" x14ac:dyDescent="0.3">
      <c r="A7416" s="81"/>
      <c r="O7416" s="12"/>
      <c r="P7416" s="12"/>
      <c r="Q7416" s="12"/>
      <c r="R7416" s="12"/>
      <c r="S7416" s="12"/>
      <c r="U7416" s="3"/>
      <c r="V7416" s="3"/>
    </row>
    <row r="7417" spans="1:22" x14ac:dyDescent="0.3">
      <c r="A7417" s="81"/>
      <c r="O7417" s="12"/>
      <c r="P7417" s="12"/>
      <c r="Q7417" s="12"/>
      <c r="R7417" s="12"/>
      <c r="S7417" s="12"/>
      <c r="U7417" s="3"/>
      <c r="V7417" s="3"/>
    </row>
    <row r="7418" spans="1:22" x14ac:dyDescent="0.3">
      <c r="A7418" s="81"/>
      <c r="O7418" s="12"/>
      <c r="P7418" s="12"/>
      <c r="Q7418" s="12"/>
      <c r="R7418" s="12"/>
      <c r="S7418" s="12"/>
      <c r="U7418" s="3"/>
      <c r="V7418" s="3"/>
    </row>
    <row r="7419" spans="1:22" x14ac:dyDescent="0.3">
      <c r="A7419" s="81"/>
      <c r="O7419" s="12"/>
      <c r="P7419" s="12"/>
      <c r="Q7419" s="12"/>
      <c r="R7419" s="12"/>
      <c r="S7419" s="12"/>
      <c r="U7419" s="3"/>
      <c r="V7419" s="3"/>
    </row>
    <row r="7420" spans="1:22" x14ac:dyDescent="0.3">
      <c r="A7420" s="81"/>
      <c r="O7420" s="12"/>
      <c r="P7420" s="12"/>
      <c r="Q7420" s="12"/>
      <c r="R7420" s="12"/>
      <c r="S7420" s="12"/>
      <c r="U7420" s="3"/>
      <c r="V7420" s="3"/>
    </row>
    <row r="7421" spans="1:22" x14ac:dyDescent="0.3">
      <c r="A7421" s="81"/>
      <c r="O7421" s="12"/>
      <c r="P7421" s="12"/>
      <c r="Q7421" s="12"/>
      <c r="R7421" s="12"/>
      <c r="S7421" s="12"/>
      <c r="U7421" s="3"/>
      <c r="V7421" s="3"/>
    </row>
    <row r="7422" spans="1:22" x14ac:dyDescent="0.3">
      <c r="A7422" s="81"/>
      <c r="O7422" s="12"/>
      <c r="P7422" s="12"/>
      <c r="Q7422" s="12"/>
      <c r="R7422" s="12"/>
      <c r="S7422" s="12"/>
      <c r="U7422" s="3"/>
      <c r="V7422" s="3"/>
    </row>
    <row r="7423" spans="1:22" x14ac:dyDescent="0.3">
      <c r="A7423" s="81"/>
      <c r="O7423" s="12"/>
      <c r="P7423" s="12"/>
      <c r="Q7423" s="12"/>
      <c r="R7423" s="12"/>
      <c r="S7423" s="12"/>
      <c r="U7423" s="3"/>
      <c r="V7423" s="3"/>
    </row>
    <row r="7424" spans="1:22" x14ac:dyDescent="0.3">
      <c r="A7424" s="81"/>
      <c r="O7424" s="12"/>
      <c r="P7424" s="12"/>
      <c r="Q7424" s="12"/>
      <c r="R7424" s="12"/>
      <c r="S7424" s="12"/>
      <c r="U7424" s="3"/>
      <c r="V7424" s="3"/>
    </row>
    <row r="7425" spans="1:22" x14ac:dyDescent="0.3">
      <c r="A7425" s="81"/>
      <c r="O7425" s="12"/>
      <c r="P7425" s="12"/>
      <c r="Q7425" s="12"/>
      <c r="R7425" s="12"/>
      <c r="S7425" s="12"/>
      <c r="U7425" s="3"/>
      <c r="V7425" s="3"/>
    </row>
    <row r="7426" spans="1:22" x14ac:dyDescent="0.3">
      <c r="A7426" s="81"/>
      <c r="O7426" s="12"/>
      <c r="P7426" s="12"/>
      <c r="Q7426" s="12"/>
      <c r="R7426" s="12"/>
      <c r="S7426" s="12"/>
      <c r="U7426" s="3"/>
      <c r="V7426" s="3"/>
    </row>
    <row r="7427" spans="1:22" x14ac:dyDescent="0.3">
      <c r="A7427" s="81"/>
      <c r="O7427" s="12"/>
      <c r="P7427" s="12"/>
      <c r="Q7427" s="12"/>
      <c r="R7427" s="12"/>
      <c r="S7427" s="12"/>
      <c r="U7427" s="3"/>
      <c r="V7427" s="3"/>
    </row>
    <row r="7428" spans="1:22" x14ac:dyDescent="0.3">
      <c r="A7428" s="81"/>
      <c r="O7428" s="12"/>
      <c r="P7428" s="12"/>
      <c r="Q7428" s="12"/>
      <c r="R7428" s="12"/>
      <c r="S7428" s="12"/>
      <c r="U7428" s="3"/>
      <c r="V7428" s="3"/>
    </row>
    <row r="7429" spans="1:22" x14ac:dyDescent="0.3">
      <c r="A7429" s="81"/>
      <c r="O7429" s="12"/>
      <c r="P7429" s="12"/>
      <c r="Q7429" s="12"/>
      <c r="R7429" s="12"/>
      <c r="S7429" s="12"/>
      <c r="U7429" s="3"/>
      <c r="V7429" s="3"/>
    </row>
    <row r="7430" spans="1:22" x14ac:dyDescent="0.3">
      <c r="A7430" s="81"/>
      <c r="O7430" s="12"/>
      <c r="P7430" s="12"/>
      <c r="Q7430" s="12"/>
      <c r="R7430" s="12"/>
      <c r="S7430" s="12"/>
      <c r="U7430" s="3"/>
      <c r="V7430" s="3"/>
    </row>
    <row r="7431" spans="1:22" x14ac:dyDescent="0.3">
      <c r="A7431" s="81"/>
      <c r="O7431" s="12"/>
      <c r="P7431" s="12"/>
      <c r="Q7431" s="12"/>
      <c r="R7431" s="12"/>
      <c r="S7431" s="12"/>
      <c r="U7431" s="3"/>
      <c r="V7431" s="3"/>
    </row>
    <row r="7432" spans="1:22" x14ac:dyDescent="0.3">
      <c r="A7432" s="81"/>
      <c r="O7432" s="12"/>
      <c r="P7432" s="12"/>
      <c r="Q7432" s="12"/>
      <c r="R7432" s="12"/>
      <c r="S7432" s="12"/>
      <c r="U7432" s="3"/>
      <c r="V7432" s="3"/>
    </row>
    <row r="7433" spans="1:22" x14ac:dyDescent="0.3">
      <c r="A7433" s="81"/>
      <c r="O7433" s="12"/>
      <c r="P7433" s="12"/>
      <c r="Q7433" s="12"/>
      <c r="R7433" s="12"/>
      <c r="S7433" s="12"/>
      <c r="U7433" s="3"/>
      <c r="V7433" s="3"/>
    </row>
    <row r="7434" spans="1:22" x14ac:dyDescent="0.3">
      <c r="A7434" s="81"/>
      <c r="O7434" s="12"/>
      <c r="P7434" s="12"/>
      <c r="Q7434" s="12"/>
      <c r="R7434" s="12"/>
      <c r="S7434" s="12"/>
      <c r="U7434" s="3"/>
      <c r="V7434" s="3"/>
    </row>
    <row r="7435" spans="1:22" x14ac:dyDescent="0.3">
      <c r="A7435" s="81"/>
      <c r="O7435" s="12"/>
      <c r="P7435" s="12"/>
      <c r="Q7435" s="12"/>
      <c r="R7435" s="12"/>
      <c r="S7435" s="12"/>
      <c r="U7435" s="3"/>
      <c r="V7435" s="3"/>
    </row>
    <row r="7436" spans="1:22" x14ac:dyDescent="0.3">
      <c r="A7436" s="81"/>
      <c r="O7436" s="12"/>
      <c r="P7436" s="12"/>
      <c r="Q7436" s="12"/>
      <c r="R7436" s="12"/>
      <c r="S7436" s="12"/>
      <c r="U7436" s="3"/>
      <c r="V7436" s="3"/>
    </row>
    <row r="7437" spans="1:22" x14ac:dyDescent="0.3">
      <c r="A7437" s="81"/>
      <c r="O7437" s="12"/>
      <c r="P7437" s="12"/>
      <c r="Q7437" s="12"/>
      <c r="R7437" s="12"/>
      <c r="S7437" s="12"/>
      <c r="U7437" s="3"/>
      <c r="V7437" s="3"/>
    </row>
    <row r="7438" spans="1:22" x14ac:dyDescent="0.3">
      <c r="A7438" s="81"/>
      <c r="O7438" s="12"/>
      <c r="P7438" s="12"/>
      <c r="Q7438" s="12"/>
      <c r="R7438" s="12"/>
      <c r="S7438" s="12"/>
      <c r="U7438" s="3"/>
      <c r="V7438" s="3"/>
    </row>
    <row r="7439" spans="1:22" x14ac:dyDescent="0.3">
      <c r="A7439" s="81"/>
      <c r="O7439" s="12"/>
      <c r="P7439" s="12"/>
      <c r="Q7439" s="12"/>
      <c r="R7439" s="12"/>
      <c r="S7439" s="12"/>
      <c r="U7439" s="3"/>
      <c r="V7439" s="3"/>
    </row>
    <row r="7440" spans="1:22" x14ac:dyDescent="0.3">
      <c r="A7440" s="81"/>
      <c r="O7440" s="12"/>
      <c r="P7440" s="12"/>
      <c r="Q7440" s="12"/>
      <c r="R7440" s="12"/>
      <c r="S7440" s="12"/>
      <c r="U7440" s="3"/>
      <c r="V7440" s="3"/>
    </row>
    <row r="7441" spans="1:22" x14ac:dyDescent="0.3">
      <c r="A7441" s="81"/>
      <c r="O7441" s="12"/>
      <c r="P7441" s="12"/>
      <c r="Q7441" s="12"/>
      <c r="R7441" s="12"/>
      <c r="S7441" s="12"/>
      <c r="U7441" s="3"/>
      <c r="V7441" s="3"/>
    </row>
    <row r="7442" spans="1:22" x14ac:dyDescent="0.3">
      <c r="A7442" s="81"/>
      <c r="O7442" s="12"/>
      <c r="P7442" s="12"/>
      <c r="Q7442" s="12"/>
      <c r="R7442" s="12"/>
      <c r="S7442" s="12"/>
      <c r="U7442" s="3"/>
      <c r="V7442" s="3"/>
    </row>
    <row r="7443" spans="1:22" x14ac:dyDescent="0.3">
      <c r="A7443" s="81"/>
      <c r="O7443" s="12"/>
      <c r="P7443" s="12"/>
      <c r="Q7443" s="12"/>
      <c r="R7443" s="12"/>
      <c r="S7443" s="12"/>
      <c r="U7443" s="3"/>
      <c r="V7443" s="3"/>
    </row>
    <row r="7444" spans="1:22" x14ac:dyDescent="0.3">
      <c r="A7444" s="81"/>
      <c r="O7444" s="12"/>
      <c r="P7444" s="12"/>
      <c r="Q7444" s="12"/>
      <c r="R7444" s="12"/>
      <c r="S7444" s="12"/>
      <c r="U7444" s="3"/>
      <c r="V7444" s="3"/>
    </row>
    <row r="7445" spans="1:22" x14ac:dyDescent="0.3">
      <c r="A7445" s="81"/>
      <c r="O7445" s="12"/>
      <c r="P7445" s="12"/>
      <c r="Q7445" s="12"/>
      <c r="R7445" s="12"/>
      <c r="S7445" s="12"/>
      <c r="U7445" s="3"/>
      <c r="V7445" s="3"/>
    </row>
    <row r="7446" spans="1:22" x14ac:dyDescent="0.3">
      <c r="A7446" s="81"/>
      <c r="O7446" s="12"/>
      <c r="P7446" s="12"/>
      <c r="Q7446" s="12"/>
      <c r="R7446" s="12"/>
      <c r="S7446" s="12"/>
      <c r="U7446" s="3"/>
      <c r="V7446" s="3"/>
    </row>
    <row r="7447" spans="1:22" x14ac:dyDescent="0.3">
      <c r="A7447" s="81"/>
      <c r="O7447" s="12"/>
      <c r="P7447" s="12"/>
      <c r="Q7447" s="12"/>
      <c r="R7447" s="12"/>
      <c r="S7447" s="12"/>
      <c r="U7447" s="3"/>
      <c r="V7447" s="3"/>
    </row>
    <row r="7448" spans="1:22" x14ac:dyDescent="0.3">
      <c r="A7448" s="81"/>
      <c r="O7448" s="12"/>
      <c r="P7448" s="12"/>
      <c r="Q7448" s="12"/>
      <c r="R7448" s="12"/>
      <c r="S7448" s="12"/>
      <c r="U7448" s="3"/>
      <c r="V7448" s="3"/>
    </row>
    <row r="7449" spans="1:22" x14ac:dyDescent="0.3">
      <c r="A7449" s="81"/>
      <c r="O7449" s="12"/>
      <c r="P7449" s="12"/>
      <c r="Q7449" s="12"/>
      <c r="R7449" s="12"/>
      <c r="S7449" s="12"/>
      <c r="U7449" s="3"/>
      <c r="V7449" s="3"/>
    </row>
    <row r="7450" spans="1:22" x14ac:dyDescent="0.3">
      <c r="A7450" s="81"/>
      <c r="O7450" s="12"/>
      <c r="P7450" s="12"/>
      <c r="Q7450" s="12"/>
      <c r="R7450" s="12"/>
      <c r="S7450" s="12"/>
      <c r="U7450" s="3"/>
      <c r="V7450" s="3"/>
    </row>
    <row r="7451" spans="1:22" x14ac:dyDescent="0.3">
      <c r="A7451" s="81"/>
      <c r="O7451" s="12"/>
      <c r="P7451" s="12"/>
      <c r="Q7451" s="12"/>
      <c r="R7451" s="12"/>
      <c r="S7451" s="12"/>
      <c r="U7451" s="3"/>
      <c r="V7451" s="3"/>
    </row>
    <row r="7452" spans="1:22" x14ac:dyDescent="0.3">
      <c r="A7452" s="81"/>
      <c r="O7452" s="12"/>
      <c r="P7452" s="12"/>
      <c r="Q7452" s="12"/>
      <c r="R7452" s="12"/>
      <c r="S7452" s="12"/>
      <c r="U7452" s="3"/>
      <c r="V7452" s="3"/>
    </row>
    <row r="7453" spans="1:22" x14ac:dyDescent="0.3">
      <c r="A7453" s="81"/>
      <c r="O7453" s="12"/>
      <c r="P7453" s="12"/>
      <c r="Q7453" s="12"/>
      <c r="R7453" s="12"/>
      <c r="S7453" s="12"/>
      <c r="U7453" s="3"/>
      <c r="V7453" s="3"/>
    </row>
    <row r="7454" spans="1:22" x14ac:dyDescent="0.3">
      <c r="A7454" s="81"/>
      <c r="O7454" s="12"/>
      <c r="P7454" s="12"/>
      <c r="Q7454" s="12"/>
      <c r="R7454" s="12"/>
      <c r="S7454" s="12"/>
      <c r="U7454" s="3"/>
      <c r="V7454" s="3"/>
    </row>
    <row r="7455" spans="1:22" x14ac:dyDescent="0.3">
      <c r="A7455" s="81"/>
      <c r="O7455" s="12"/>
      <c r="P7455" s="12"/>
      <c r="Q7455" s="12"/>
      <c r="R7455" s="12"/>
      <c r="S7455" s="12"/>
      <c r="U7455" s="3"/>
      <c r="V7455" s="3"/>
    </row>
    <row r="7456" spans="1:22" x14ac:dyDescent="0.3">
      <c r="A7456" s="81"/>
      <c r="O7456" s="12"/>
      <c r="P7456" s="12"/>
      <c r="Q7456" s="12"/>
      <c r="R7456" s="12"/>
      <c r="S7456" s="12"/>
      <c r="U7456" s="3"/>
      <c r="V7456" s="3"/>
    </row>
    <row r="7457" spans="1:22" x14ac:dyDescent="0.3">
      <c r="A7457" s="81"/>
      <c r="O7457" s="12"/>
      <c r="P7457" s="12"/>
      <c r="Q7457" s="12"/>
      <c r="R7457" s="12"/>
      <c r="S7457" s="12"/>
      <c r="U7457" s="3"/>
      <c r="V7457" s="3"/>
    </row>
    <row r="7458" spans="1:22" x14ac:dyDescent="0.3">
      <c r="A7458" s="81"/>
      <c r="O7458" s="12"/>
      <c r="P7458" s="12"/>
      <c r="Q7458" s="12"/>
      <c r="R7458" s="12"/>
      <c r="S7458" s="12"/>
      <c r="U7458" s="3"/>
      <c r="V7458" s="3"/>
    </row>
    <row r="7459" spans="1:22" x14ac:dyDescent="0.3">
      <c r="A7459" s="81"/>
      <c r="O7459" s="12"/>
      <c r="P7459" s="12"/>
      <c r="Q7459" s="12"/>
      <c r="R7459" s="12"/>
      <c r="S7459" s="12"/>
      <c r="U7459" s="3"/>
      <c r="V7459" s="3"/>
    </row>
    <row r="7460" spans="1:22" x14ac:dyDescent="0.3">
      <c r="A7460" s="81"/>
      <c r="O7460" s="12"/>
      <c r="P7460" s="12"/>
      <c r="Q7460" s="12"/>
      <c r="R7460" s="12"/>
      <c r="S7460" s="12"/>
      <c r="U7460" s="3"/>
      <c r="V7460" s="3"/>
    </row>
    <row r="7461" spans="1:22" x14ac:dyDescent="0.3">
      <c r="A7461" s="81"/>
      <c r="O7461" s="12"/>
      <c r="P7461" s="12"/>
      <c r="Q7461" s="12"/>
      <c r="R7461" s="12"/>
      <c r="S7461" s="12"/>
      <c r="U7461" s="3"/>
      <c r="V7461" s="3"/>
    </row>
    <row r="7462" spans="1:22" x14ac:dyDescent="0.3">
      <c r="A7462" s="81"/>
      <c r="O7462" s="12"/>
      <c r="P7462" s="12"/>
      <c r="Q7462" s="12"/>
      <c r="R7462" s="12"/>
      <c r="S7462" s="12"/>
      <c r="U7462" s="3"/>
      <c r="V7462" s="3"/>
    </row>
    <row r="7463" spans="1:22" x14ac:dyDescent="0.3">
      <c r="A7463" s="81"/>
      <c r="O7463" s="12"/>
      <c r="P7463" s="12"/>
      <c r="Q7463" s="12"/>
      <c r="R7463" s="12"/>
      <c r="S7463" s="12"/>
      <c r="U7463" s="3"/>
      <c r="V7463" s="3"/>
    </row>
    <row r="7464" spans="1:22" x14ac:dyDescent="0.3">
      <c r="A7464" s="81"/>
      <c r="O7464" s="12"/>
      <c r="P7464" s="12"/>
      <c r="Q7464" s="12"/>
      <c r="R7464" s="12"/>
      <c r="S7464" s="12"/>
      <c r="U7464" s="3"/>
      <c r="V7464" s="3"/>
    </row>
    <row r="7465" spans="1:22" x14ac:dyDescent="0.3">
      <c r="A7465" s="81"/>
      <c r="O7465" s="12"/>
      <c r="P7465" s="12"/>
      <c r="Q7465" s="12"/>
      <c r="R7465" s="12"/>
      <c r="S7465" s="12"/>
      <c r="U7465" s="3"/>
      <c r="V7465" s="3"/>
    </row>
    <row r="7466" spans="1:22" x14ac:dyDescent="0.3">
      <c r="A7466" s="81"/>
      <c r="O7466" s="12"/>
      <c r="P7466" s="12"/>
      <c r="Q7466" s="12"/>
      <c r="R7466" s="12"/>
      <c r="S7466" s="12"/>
      <c r="U7466" s="3"/>
      <c r="V7466" s="3"/>
    </row>
    <row r="7467" spans="1:22" x14ac:dyDescent="0.3">
      <c r="A7467" s="81"/>
      <c r="O7467" s="12"/>
      <c r="P7467" s="12"/>
      <c r="Q7467" s="12"/>
      <c r="R7467" s="12"/>
      <c r="S7467" s="12"/>
      <c r="U7467" s="3"/>
      <c r="V7467" s="3"/>
    </row>
    <row r="7468" spans="1:22" x14ac:dyDescent="0.3">
      <c r="A7468" s="81"/>
      <c r="O7468" s="12"/>
      <c r="P7468" s="12"/>
      <c r="Q7468" s="12"/>
      <c r="R7468" s="12"/>
      <c r="S7468" s="12"/>
      <c r="U7468" s="3"/>
      <c r="V7468" s="3"/>
    </row>
    <row r="7469" spans="1:22" x14ac:dyDescent="0.3">
      <c r="A7469" s="81"/>
      <c r="O7469" s="12"/>
      <c r="P7469" s="12"/>
      <c r="Q7469" s="12"/>
      <c r="R7469" s="12"/>
      <c r="S7469" s="12"/>
      <c r="U7469" s="3"/>
      <c r="V7469" s="3"/>
    </row>
    <row r="7470" spans="1:22" x14ac:dyDescent="0.3">
      <c r="A7470" s="81"/>
      <c r="O7470" s="12"/>
      <c r="P7470" s="12"/>
      <c r="Q7470" s="12"/>
      <c r="R7470" s="12"/>
      <c r="S7470" s="12"/>
      <c r="U7470" s="3"/>
      <c r="V7470" s="3"/>
    </row>
    <row r="7471" spans="1:22" x14ac:dyDescent="0.3">
      <c r="A7471" s="81"/>
      <c r="O7471" s="12"/>
      <c r="P7471" s="12"/>
      <c r="Q7471" s="12"/>
      <c r="R7471" s="12"/>
      <c r="S7471" s="12"/>
      <c r="U7471" s="3"/>
      <c r="V7471" s="3"/>
    </row>
    <row r="7472" spans="1:22" x14ac:dyDescent="0.3">
      <c r="A7472" s="81"/>
      <c r="O7472" s="12"/>
      <c r="P7472" s="12"/>
      <c r="Q7472" s="12"/>
      <c r="R7472" s="12"/>
      <c r="S7472" s="12"/>
      <c r="U7472" s="3"/>
      <c r="V7472" s="3"/>
    </row>
    <row r="7473" spans="1:22" x14ac:dyDescent="0.3">
      <c r="A7473" s="81"/>
      <c r="O7473" s="12"/>
      <c r="P7473" s="12"/>
      <c r="Q7473" s="12"/>
      <c r="R7473" s="12"/>
      <c r="S7473" s="12"/>
      <c r="U7473" s="3"/>
      <c r="V7473" s="3"/>
    </row>
    <row r="7474" spans="1:22" x14ac:dyDescent="0.3">
      <c r="A7474" s="81"/>
      <c r="O7474" s="12"/>
      <c r="P7474" s="12"/>
      <c r="Q7474" s="12"/>
      <c r="R7474" s="12"/>
      <c r="S7474" s="12"/>
      <c r="U7474" s="3"/>
      <c r="V7474" s="3"/>
    </row>
    <row r="7475" spans="1:22" x14ac:dyDescent="0.3">
      <c r="A7475" s="81"/>
      <c r="O7475" s="12"/>
      <c r="P7475" s="12"/>
      <c r="Q7475" s="12"/>
      <c r="R7475" s="12"/>
      <c r="S7475" s="12"/>
      <c r="U7475" s="3"/>
      <c r="V7475" s="3"/>
    </row>
    <row r="7476" spans="1:22" x14ac:dyDescent="0.3">
      <c r="A7476" s="81"/>
      <c r="O7476" s="12"/>
      <c r="P7476" s="12"/>
      <c r="Q7476" s="12"/>
      <c r="R7476" s="12"/>
      <c r="S7476" s="12"/>
      <c r="U7476" s="3"/>
      <c r="V7476" s="3"/>
    </row>
    <row r="7477" spans="1:22" x14ac:dyDescent="0.3">
      <c r="A7477" s="81"/>
      <c r="O7477" s="12"/>
      <c r="P7477" s="12"/>
      <c r="Q7477" s="12"/>
      <c r="R7477" s="12"/>
      <c r="S7477" s="12"/>
      <c r="U7477" s="3"/>
      <c r="V7477" s="3"/>
    </row>
    <row r="7478" spans="1:22" x14ac:dyDescent="0.3">
      <c r="A7478" s="81"/>
      <c r="O7478" s="12"/>
      <c r="P7478" s="12"/>
      <c r="Q7478" s="12"/>
      <c r="R7478" s="12"/>
      <c r="S7478" s="12"/>
      <c r="U7478" s="3"/>
      <c r="V7478" s="3"/>
    </row>
    <row r="7479" spans="1:22" x14ac:dyDescent="0.3">
      <c r="A7479" s="81"/>
      <c r="O7479" s="12"/>
      <c r="P7479" s="12"/>
      <c r="Q7479" s="12"/>
      <c r="R7479" s="12"/>
      <c r="S7479" s="12"/>
      <c r="U7479" s="3"/>
      <c r="V7479" s="3"/>
    </row>
    <row r="7480" spans="1:22" x14ac:dyDescent="0.3">
      <c r="A7480" s="81"/>
      <c r="O7480" s="12"/>
      <c r="P7480" s="12"/>
      <c r="Q7480" s="12"/>
      <c r="R7480" s="12"/>
      <c r="S7480" s="12"/>
      <c r="U7480" s="3"/>
      <c r="V7480" s="3"/>
    </row>
    <row r="7481" spans="1:22" x14ac:dyDescent="0.3">
      <c r="A7481" s="81"/>
      <c r="O7481" s="12"/>
      <c r="P7481" s="12"/>
      <c r="Q7481" s="12"/>
      <c r="R7481" s="12"/>
      <c r="S7481" s="12"/>
      <c r="U7481" s="3"/>
      <c r="V7481" s="3"/>
    </row>
    <row r="7482" spans="1:22" x14ac:dyDescent="0.3">
      <c r="A7482" s="81"/>
      <c r="O7482" s="12"/>
      <c r="P7482" s="12"/>
      <c r="Q7482" s="12"/>
      <c r="R7482" s="12"/>
      <c r="S7482" s="12"/>
      <c r="U7482" s="3"/>
      <c r="V7482" s="3"/>
    </row>
    <row r="7483" spans="1:22" x14ac:dyDescent="0.3">
      <c r="A7483" s="81"/>
      <c r="O7483" s="12"/>
      <c r="P7483" s="12"/>
      <c r="Q7483" s="12"/>
      <c r="R7483" s="12"/>
      <c r="S7483" s="12"/>
      <c r="U7483" s="3"/>
      <c r="V7483" s="3"/>
    </row>
    <row r="7484" spans="1:22" x14ac:dyDescent="0.3">
      <c r="A7484" s="81"/>
      <c r="O7484" s="12"/>
      <c r="P7484" s="12"/>
      <c r="Q7484" s="12"/>
      <c r="R7484" s="12"/>
      <c r="S7484" s="12"/>
      <c r="U7484" s="3"/>
      <c r="V7484" s="3"/>
    </row>
    <row r="7485" spans="1:22" x14ac:dyDescent="0.3">
      <c r="A7485" s="81"/>
      <c r="O7485" s="12"/>
      <c r="P7485" s="12"/>
      <c r="Q7485" s="12"/>
      <c r="R7485" s="12"/>
      <c r="S7485" s="12"/>
      <c r="U7485" s="3"/>
      <c r="V7485" s="3"/>
    </row>
    <row r="7486" spans="1:22" x14ac:dyDescent="0.3">
      <c r="A7486" s="81"/>
      <c r="O7486" s="12"/>
      <c r="P7486" s="12"/>
      <c r="Q7486" s="12"/>
      <c r="R7486" s="12"/>
      <c r="S7486" s="12"/>
      <c r="U7486" s="3"/>
      <c r="V7486" s="3"/>
    </row>
    <row r="7487" spans="1:22" x14ac:dyDescent="0.3">
      <c r="A7487" s="81"/>
      <c r="O7487" s="12"/>
      <c r="P7487" s="12"/>
      <c r="Q7487" s="12"/>
      <c r="R7487" s="12"/>
      <c r="S7487" s="12"/>
      <c r="U7487" s="3"/>
      <c r="V7487" s="3"/>
    </row>
    <row r="7488" spans="1:22" x14ac:dyDescent="0.3">
      <c r="A7488" s="81"/>
      <c r="O7488" s="12"/>
      <c r="P7488" s="12"/>
      <c r="Q7488" s="12"/>
      <c r="R7488" s="12"/>
      <c r="S7488" s="12"/>
      <c r="U7488" s="3"/>
      <c r="V7488" s="3"/>
    </row>
    <row r="7489" spans="1:22" x14ac:dyDescent="0.3">
      <c r="A7489" s="81"/>
      <c r="O7489" s="12"/>
      <c r="P7489" s="12"/>
      <c r="Q7489" s="12"/>
      <c r="R7489" s="12"/>
      <c r="S7489" s="12"/>
      <c r="U7489" s="3"/>
      <c r="V7489" s="3"/>
    </row>
    <row r="7490" spans="1:22" x14ac:dyDescent="0.3">
      <c r="A7490" s="81"/>
      <c r="O7490" s="12"/>
      <c r="P7490" s="12"/>
      <c r="Q7490" s="12"/>
      <c r="R7490" s="12"/>
      <c r="S7490" s="12"/>
      <c r="U7490" s="3"/>
      <c r="V7490" s="3"/>
    </row>
    <row r="7491" spans="1:22" x14ac:dyDescent="0.3">
      <c r="A7491" s="81"/>
      <c r="O7491" s="12"/>
      <c r="P7491" s="12"/>
      <c r="Q7491" s="12"/>
      <c r="R7491" s="12"/>
      <c r="S7491" s="12"/>
      <c r="U7491" s="3"/>
      <c r="V7491" s="3"/>
    </row>
    <row r="7492" spans="1:22" x14ac:dyDescent="0.3">
      <c r="A7492" s="81"/>
      <c r="O7492" s="12"/>
      <c r="P7492" s="12"/>
      <c r="Q7492" s="12"/>
      <c r="R7492" s="12"/>
      <c r="S7492" s="12"/>
      <c r="U7492" s="3"/>
      <c r="V7492" s="3"/>
    </row>
    <row r="7493" spans="1:22" x14ac:dyDescent="0.3">
      <c r="A7493" s="81"/>
      <c r="O7493" s="12"/>
      <c r="P7493" s="12"/>
      <c r="Q7493" s="12"/>
      <c r="R7493" s="12"/>
      <c r="S7493" s="12"/>
      <c r="U7493" s="3"/>
      <c r="V7493" s="3"/>
    </row>
    <row r="7494" spans="1:22" x14ac:dyDescent="0.3">
      <c r="A7494" s="81"/>
      <c r="O7494" s="12"/>
      <c r="P7494" s="12"/>
      <c r="Q7494" s="12"/>
      <c r="R7494" s="12"/>
      <c r="S7494" s="12"/>
      <c r="U7494" s="3"/>
      <c r="V7494" s="3"/>
    </row>
    <row r="7495" spans="1:22" x14ac:dyDescent="0.3">
      <c r="A7495" s="81"/>
      <c r="O7495" s="12"/>
      <c r="P7495" s="12"/>
      <c r="Q7495" s="12"/>
      <c r="R7495" s="12"/>
      <c r="S7495" s="12"/>
      <c r="U7495" s="3"/>
      <c r="V7495" s="3"/>
    </row>
    <row r="7496" spans="1:22" x14ac:dyDescent="0.3">
      <c r="A7496" s="81"/>
      <c r="O7496" s="12"/>
      <c r="P7496" s="12"/>
      <c r="Q7496" s="12"/>
      <c r="R7496" s="12"/>
      <c r="S7496" s="12"/>
      <c r="U7496" s="3"/>
      <c r="V7496" s="3"/>
    </row>
    <row r="7497" spans="1:22" x14ac:dyDescent="0.3">
      <c r="A7497" s="81"/>
      <c r="O7497" s="12"/>
      <c r="P7497" s="12"/>
      <c r="Q7497" s="12"/>
      <c r="R7497" s="12"/>
      <c r="S7497" s="12"/>
      <c r="U7497" s="3"/>
      <c r="V7497" s="3"/>
    </row>
    <row r="7498" spans="1:22" x14ac:dyDescent="0.3">
      <c r="A7498" s="81"/>
      <c r="O7498" s="12"/>
      <c r="P7498" s="12"/>
      <c r="Q7498" s="12"/>
      <c r="R7498" s="12"/>
      <c r="S7498" s="12"/>
      <c r="U7498" s="3"/>
      <c r="V7498" s="3"/>
    </row>
    <row r="7499" spans="1:22" x14ac:dyDescent="0.3">
      <c r="A7499" s="81"/>
      <c r="O7499" s="12"/>
      <c r="P7499" s="12"/>
      <c r="Q7499" s="12"/>
      <c r="R7499" s="12"/>
      <c r="S7499" s="12"/>
      <c r="U7499" s="3"/>
      <c r="V7499" s="3"/>
    </row>
    <row r="7500" spans="1:22" x14ac:dyDescent="0.3">
      <c r="A7500" s="81"/>
      <c r="O7500" s="12"/>
      <c r="P7500" s="12"/>
      <c r="Q7500" s="12"/>
      <c r="R7500" s="12"/>
      <c r="S7500" s="12"/>
      <c r="U7500" s="3"/>
      <c r="V7500" s="3"/>
    </row>
    <row r="7501" spans="1:22" x14ac:dyDescent="0.3">
      <c r="A7501" s="81"/>
      <c r="O7501" s="12"/>
      <c r="P7501" s="12"/>
      <c r="Q7501" s="12"/>
      <c r="R7501" s="12"/>
      <c r="S7501" s="12"/>
      <c r="U7501" s="3"/>
      <c r="V7501" s="3"/>
    </row>
    <row r="7502" spans="1:22" x14ac:dyDescent="0.3">
      <c r="A7502" s="81"/>
      <c r="O7502" s="12"/>
      <c r="P7502" s="12"/>
      <c r="Q7502" s="12"/>
      <c r="R7502" s="12"/>
      <c r="S7502" s="12"/>
      <c r="U7502" s="3"/>
      <c r="V7502" s="3"/>
    </row>
    <row r="7503" spans="1:22" x14ac:dyDescent="0.3">
      <c r="A7503" s="81"/>
      <c r="O7503" s="12"/>
      <c r="P7503" s="12"/>
      <c r="Q7503" s="12"/>
      <c r="R7503" s="12"/>
      <c r="S7503" s="12"/>
      <c r="U7503" s="3"/>
      <c r="V7503" s="3"/>
    </row>
    <row r="7504" spans="1:22" x14ac:dyDescent="0.3">
      <c r="A7504" s="81"/>
      <c r="O7504" s="12"/>
      <c r="P7504" s="12"/>
      <c r="Q7504" s="12"/>
      <c r="R7504" s="12"/>
      <c r="S7504" s="12"/>
      <c r="U7504" s="3"/>
      <c r="V7504" s="3"/>
    </row>
    <row r="7505" spans="1:22" x14ac:dyDescent="0.3">
      <c r="A7505" s="81"/>
      <c r="O7505" s="12"/>
      <c r="P7505" s="12"/>
      <c r="Q7505" s="12"/>
      <c r="R7505" s="12"/>
      <c r="S7505" s="12"/>
      <c r="U7505" s="3"/>
      <c r="V7505" s="3"/>
    </row>
    <row r="7506" spans="1:22" x14ac:dyDescent="0.3">
      <c r="A7506" s="81"/>
      <c r="O7506" s="12"/>
      <c r="P7506" s="12"/>
      <c r="Q7506" s="12"/>
      <c r="R7506" s="12"/>
      <c r="S7506" s="12"/>
      <c r="U7506" s="3"/>
      <c r="V7506" s="3"/>
    </row>
    <row r="7507" spans="1:22" x14ac:dyDescent="0.3">
      <c r="A7507" s="81"/>
      <c r="O7507" s="12"/>
      <c r="P7507" s="12"/>
      <c r="Q7507" s="12"/>
      <c r="R7507" s="12"/>
      <c r="S7507" s="12"/>
      <c r="U7507" s="3"/>
      <c r="V7507" s="3"/>
    </row>
    <row r="7508" spans="1:22" x14ac:dyDescent="0.3">
      <c r="A7508" s="81"/>
      <c r="O7508" s="12"/>
      <c r="P7508" s="12"/>
      <c r="Q7508" s="12"/>
      <c r="R7508" s="12"/>
      <c r="S7508" s="12"/>
      <c r="U7508" s="3"/>
      <c r="V7508" s="3"/>
    </row>
    <row r="7509" spans="1:22" x14ac:dyDescent="0.3">
      <c r="A7509" s="81"/>
      <c r="O7509" s="12"/>
      <c r="P7509" s="12"/>
      <c r="Q7509" s="12"/>
      <c r="R7509" s="12"/>
      <c r="S7509" s="12"/>
      <c r="U7509" s="3"/>
      <c r="V7509" s="3"/>
    </row>
    <row r="7510" spans="1:22" x14ac:dyDescent="0.3">
      <c r="A7510" s="81"/>
      <c r="O7510" s="12"/>
      <c r="P7510" s="12"/>
      <c r="Q7510" s="12"/>
      <c r="R7510" s="12"/>
      <c r="S7510" s="12"/>
      <c r="U7510" s="3"/>
      <c r="V7510" s="3"/>
    </row>
    <row r="7511" spans="1:22" x14ac:dyDescent="0.3">
      <c r="A7511" s="81"/>
      <c r="O7511" s="12"/>
      <c r="P7511" s="12"/>
      <c r="Q7511" s="12"/>
      <c r="R7511" s="12"/>
      <c r="S7511" s="12"/>
      <c r="U7511" s="3"/>
      <c r="V7511" s="3"/>
    </row>
    <row r="7512" spans="1:22" x14ac:dyDescent="0.3">
      <c r="A7512" s="81"/>
      <c r="O7512" s="12"/>
      <c r="P7512" s="12"/>
      <c r="Q7512" s="12"/>
      <c r="R7512" s="12"/>
      <c r="S7512" s="12"/>
      <c r="U7512" s="3"/>
      <c r="V7512" s="3"/>
    </row>
    <row r="7513" spans="1:22" x14ac:dyDescent="0.3">
      <c r="A7513" s="81"/>
      <c r="O7513" s="12"/>
      <c r="P7513" s="12"/>
      <c r="Q7513" s="12"/>
      <c r="R7513" s="12"/>
      <c r="S7513" s="12"/>
      <c r="U7513" s="3"/>
      <c r="V7513" s="3"/>
    </row>
    <row r="7514" spans="1:22" x14ac:dyDescent="0.3">
      <c r="A7514" s="81"/>
      <c r="O7514" s="12"/>
      <c r="P7514" s="12"/>
      <c r="Q7514" s="12"/>
      <c r="R7514" s="12"/>
      <c r="S7514" s="12"/>
      <c r="U7514" s="3"/>
      <c r="V7514" s="3"/>
    </row>
    <row r="7515" spans="1:22" x14ac:dyDescent="0.3">
      <c r="A7515" s="81"/>
      <c r="O7515" s="12"/>
      <c r="P7515" s="12"/>
      <c r="Q7515" s="12"/>
      <c r="R7515" s="12"/>
      <c r="S7515" s="12"/>
      <c r="U7515" s="3"/>
      <c r="V7515" s="3"/>
    </row>
    <row r="7516" spans="1:22" x14ac:dyDescent="0.3">
      <c r="A7516" s="81"/>
      <c r="O7516" s="12"/>
      <c r="P7516" s="12"/>
      <c r="Q7516" s="12"/>
      <c r="R7516" s="12"/>
      <c r="S7516" s="12"/>
      <c r="U7516" s="3"/>
      <c r="V7516" s="3"/>
    </row>
    <row r="7517" spans="1:22" x14ac:dyDescent="0.3">
      <c r="A7517" s="81"/>
      <c r="O7517" s="12"/>
      <c r="P7517" s="12"/>
      <c r="Q7517" s="12"/>
      <c r="R7517" s="12"/>
      <c r="S7517" s="12"/>
      <c r="U7517" s="3"/>
      <c r="V7517" s="3"/>
    </row>
    <row r="7518" spans="1:22" x14ac:dyDescent="0.3">
      <c r="A7518" s="81"/>
      <c r="O7518" s="12"/>
      <c r="P7518" s="12"/>
      <c r="Q7518" s="12"/>
      <c r="R7518" s="12"/>
      <c r="S7518" s="12"/>
      <c r="U7518" s="3"/>
      <c r="V7518" s="3"/>
    </row>
    <row r="7519" spans="1:22" x14ac:dyDescent="0.3">
      <c r="A7519" s="81"/>
      <c r="O7519" s="12"/>
      <c r="P7519" s="12"/>
      <c r="Q7519" s="12"/>
      <c r="R7519" s="12"/>
      <c r="S7519" s="12"/>
      <c r="U7519" s="3"/>
      <c r="V7519" s="3"/>
    </row>
    <row r="7520" spans="1:22" x14ac:dyDescent="0.3">
      <c r="A7520" s="81"/>
      <c r="O7520" s="12"/>
      <c r="P7520" s="12"/>
      <c r="Q7520" s="12"/>
      <c r="R7520" s="12"/>
      <c r="S7520" s="12"/>
      <c r="U7520" s="3"/>
      <c r="V7520" s="3"/>
    </row>
    <row r="7521" spans="1:22" x14ac:dyDescent="0.3">
      <c r="A7521" s="81"/>
      <c r="O7521" s="12"/>
      <c r="P7521" s="12"/>
      <c r="Q7521" s="12"/>
      <c r="R7521" s="12"/>
      <c r="S7521" s="12"/>
      <c r="U7521" s="3"/>
      <c r="V7521" s="3"/>
    </row>
    <row r="7522" spans="1:22" x14ac:dyDescent="0.3">
      <c r="A7522" s="81"/>
      <c r="O7522" s="12"/>
      <c r="P7522" s="12"/>
      <c r="Q7522" s="12"/>
      <c r="R7522" s="12"/>
      <c r="S7522" s="12"/>
      <c r="U7522" s="3"/>
      <c r="V7522" s="3"/>
    </row>
    <row r="7523" spans="1:22" x14ac:dyDescent="0.3">
      <c r="A7523" s="81"/>
      <c r="O7523" s="12"/>
      <c r="P7523" s="12"/>
      <c r="Q7523" s="12"/>
      <c r="R7523" s="12"/>
      <c r="S7523" s="12"/>
      <c r="U7523" s="3"/>
      <c r="V7523" s="3"/>
    </row>
    <row r="7524" spans="1:22" x14ac:dyDescent="0.3">
      <c r="A7524" s="81"/>
      <c r="O7524" s="12"/>
      <c r="P7524" s="12"/>
      <c r="Q7524" s="12"/>
      <c r="R7524" s="12"/>
      <c r="S7524" s="12"/>
      <c r="U7524" s="3"/>
      <c r="V7524" s="3"/>
    </row>
    <row r="7525" spans="1:22" x14ac:dyDescent="0.3">
      <c r="A7525" s="81"/>
      <c r="O7525" s="12"/>
      <c r="P7525" s="12"/>
      <c r="Q7525" s="12"/>
      <c r="R7525" s="12"/>
      <c r="S7525" s="12"/>
      <c r="U7525" s="3"/>
      <c r="V7525" s="3"/>
    </row>
    <row r="7526" spans="1:22" x14ac:dyDescent="0.3">
      <c r="A7526" s="81"/>
      <c r="O7526" s="12"/>
      <c r="P7526" s="12"/>
      <c r="Q7526" s="12"/>
      <c r="R7526" s="12"/>
      <c r="S7526" s="12"/>
      <c r="U7526" s="3"/>
      <c r="V7526" s="3"/>
    </row>
    <row r="7527" spans="1:22" x14ac:dyDescent="0.3">
      <c r="A7527" s="81"/>
      <c r="O7527" s="12"/>
      <c r="P7527" s="12"/>
      <c r="Q7527" s="12"/>
      <c r="R7527" s="12"/>
      <c r="S7527" s="12"/>
      <c r="U7527" s="3"/>
      <c r="V7527" s="3"/>
    </row>
    <row r="7528" spans="1:22" x14ac:dyDescent="0.3">
      <c r="A7528" s="81"/>
      <c r="O7528" s="12"/>
      <c r="P7528" s="12"/>
      <c r="Q7528" s="12"/>
      <c r="R7528" s="12"/>
      <c r="S7528" s="12"/>
      <c r="U7528" s="3"/>
      <c r="V7528" s="3"/>
    </row>
    <row r="7529" spans="1:22" x14ac:dyDescent="0.3">
      <c r="A7529" s="81"/>
      <c r="O7529" s="12"/>
      <c r="P7529" s="12"/>
      <c r="Q7529" s="12"/>
      <c r="R7529" s="12"/>
      <c r="S7529" s="12"/>
      <c r="U7529" s="3"/>
      <c r="V7529" s="3"/>
    </row>
    <row r="7530" spans="1:22" x14ac:dyDescent="0.3">
      <c r="A7530" s="81"/>
      <c r="O7530" s="12"/>
      <c r="P7530" s="12"/>
      <c r="Q7530" s="12"/>
      <c r="R7530" s="12"/>
      <c r="S7530" s="12"/>
      <c r="U7530" s="3"/>
      <c r="V7530" s="3"/>
    </row>
    <row r="7531" spans="1:22" x14ac:dyDescent="0.3">
      <c r="A7531" s="81"/>
      <c r="O7531" s="12"/>
      <c r="P7531" s="12"/>
      <c r="Q7531" s="12"/>
      <c r="R7531" s="12"/>
      <c r="S7531" s="12"/>
      <c r="U7531" s="3"/>
      <c r="V7531" s="3"/>
    </row>
    <row r="7532" spans="1:22" x14ac:dyDescent="0.3">
      <c r="A7532" s="81"/>
      <c r="O7532" s="12"/>
      <c r="P7532" s="12"/>
      <c r="Q7532" s="12"/>
      <c r="R7532" s="12"/>
      <c r="S7532" s="12"/>
      <c r="U7532" s="3"/>
      <c r="V7532" s="3"/>
    </row>
    <row r="7533" spans="1:22" x14ac:dyDescent="0.3">
      <c r="A7533" s="81"/>
      <c r="O7533" s="12"/>
      <c r="P7533" s="12"/>
      <c r="Q7533" s="12"/>
      <c r="R7533" s="12"/>
      <c r="S7533" s="12"/>
      <c r="U7533" s="3"/>
      <c r="V7533" s="3"/>
    </row>
    <row r="7534" spans="1:22" x14ac:dyDescent="0.3">
      <c r="A7534" s="81"/>
      <c r="O7534" s="12"/>
      <c r="P7534" s="12"/>
      <c r="Q7534" s="12"/>
      <c r="R7534" s="12"/>
      <c r="S7534" s="12"/>
      <c r="U7534" s="3"/>
      <c r="V7534" s="3"/>
    </row>
    <row r="7535" spans="1:22" x14ac:dyDescent="0.3">
      <c r="A7535" s="81"/>
      <c r="O7535" s="12"/>
      <c r="P7535" s="12"/>
      <c r="Q7535" s="12"/>
      <c r="R7535" s="12"/>
      <c r="S7535" s="12"/>
      <c r="U7535" s="3"/>
      <c r="V7535" s="3"/>
    </row>
    <row r="7536" spans="1:22" x14ac:dyDescent="0.3">
      <c r="A7536" s="81"/>
      <c r="O7536" s="12"/>
      <c r="P7536" s="12"/>
      <c r="Q7536" s="12"/>
      <c r="R7536" s="12"/>
      <c r="S7536" s="12"/>
      <c r="U7536" s="3"/>
      <c r="V7536" s="3"/>
    </row>
    <row r="7537" spans="1:22" x14ac:dyDescent="0.3">
      <c r="A7537" s="81"/>
      <c r="O7537" s="12"/>
      <c r="P7537" s="12"/>
      <c r="Q7537" s="12"/>
      <c r="R7537" s="12"/>
      <c r="S7537" s="12"/>
      <c r="U7537" s="3"/>
      <c r="V7537" s="3"/>
    </row>
    <row r="7538" spans="1:22" x14ac:dyDescent="0.3">
      <c r="A7538" s="81"/>
      <c r="O7538" s="12"/>
      <c r="P7538" s="12"/>
      <c r="Q7538" s="12"/>
      <c r="R7538" s="12"/>
      <c r="S7538" s="12"/>
      <c r="U7538" s="3"/>
      <c r="V7538" s="3"/>
    </row>
    <row r="7539" spans="1:22" x14ac:dyDescent="0.3">
      <c r="A7539" s="81"/>
      <c r="O7539" s="12"/>
      <c r="P7539" s="12"/>
      <c r="Q7539" s="12"/>
      <c r="R7539" s="12"/>
      <c r="S7539" s="12"/>
      <c r="U7539" s="3"/>
      <c r="V7539" s="3"/>
    </row>
    <row r="7540" spans="1:22" x14ac:dyDescent="0.3">
      <c r="A7540" s="81"/>
      <c r="O7540" s="12"/>
      <c r="P7540" s="12"/>
      <c r="Q7540" s="12"/>
      <c r="R7540" s="12"/>
      <c r="S7540" s="12"/>
      <c r="U7540" s="3"/>
      <c r="V7540" s="3"/>
    </row>
    <row r="7541" spans="1:22" x14ac:dyDescent="0.3">
      <c r="A7541" s="81"/>
      <c r="O7541" s="12"/>
      <c r="P7541" s="12"/>
      <c r="Q7541" s="12"/>
      <c r="R7541" s="12"/>
      <c r="S7541" s="12"/>
      <c r="U7541" s="3"/>
      <c r="V7541" s="3"/>
    </row>
    <row r="7542" spans="1:22" x14ac:dyDescent="0.3">
      <c r="A7542" s="81"/>
      <c r="O7542" s="12"/>
      <c r="P7542" s="12"/>
      <c r="Q7542" s="12"/>
      <c r="R7542" s="12"/>
      <c r="S7542" s="12"/>
      <c r="U7542" s="3"/>
      <c r="V7542" s="3"/>
    </row>
    <row r="7543" spans="1:22" x14ac:dyDescent="0.3">
      <c r="A7543" s="81"/>
      <c r="O7543" s="12"/>
      <c r="P7543" s="12"/>
      <c r="Q7543" s="12"/>
      <c r="R7543" s="12"/>
      <c r="S7543" s="12"/>
      <c r="U7543" s="3"/>
      <c r="V7543" s="3"/>
    </row>
    <row r="7544" spans="1:22" x14ac:dyDescent="0.3">
      <c r="A7544" s="81"/>
      <c r="O7544" s="12"/>
      <c r="P7544" s="12"/>
      <c r="Q7544" s="12"/>
      <c r="R7544" s="12"/>
      <c r="S7544" s="12"/>
      <c r="U7544" s="3"/>
      <c r="V7544" s="3"/>
    </row>
    <row r="7545" spans="1:22" x14ac:dyDescent="0.3">
      <c r="A7545" s="81"/>
      <c r="O7545" s="12"/>
      <c r="P7545" s="12"/>
      <c r="Q7545" s="12"/>
      <c r="R7545" s="12"/>
      <c r="S7545" s="12"/>
      <c r="U7545" s="3"/>
      <c r="V7545" s="3"/>
    </row>
    <row r="7546" spans="1:22" x14ac:dyDescent="0.3">
      <c r="A7546" s="81"/>
      <c r="O7546" s="12"/>
      <c r="P7546" s="12"/>
      <c r="Q7546" s="12"/>
      <c r="R7546" s="12"/>
      <c r="S7546" s="12"/>
      <c r="U7546" s="3"/>
      <c r="V7546" s="3"/>
    </row>
    <row r="7547" spans="1:22" x14ac:dyDescent="0.3">
      <c r="A7547" s="81"/>
      <c r="O7547" s="12"/>
      <c r="P7547" s="12"/>
      <c r="Q7547" s="12"/>
      <c r="R7547" s="12"/>
      <c r="S7547" s="12"/>
      <c r="U7547" s="3"/>
      <c r="V7547" s="3"/>
    </row>
    <row r="7548" spans="1:22" x14ac:dyDescent="0.3">
      <c r="A7548" s="81"/>
      <c r="O7548" s="12"/>
      <c r="P7548" s="12"/>
      <c r="Q7548" s="12"/>
      <c r="R7548" s="12"/>
      <c r="S7548" s="12"/>
      <c r="U7548" s="3"/>
      <c r="V7548" s="3"/>
    </row>
    <row r="7549" spans="1:22" x14ac:dyDescent="0.3">
      <c r="A7549" s="81"/>
      <c r="O7549" s="12"/>
      <c r="P7549" s="12"/>
      <c r="Q7549" s="12"/>
      <c r="R7549" s="12"/>
      <c r="S7549" s="12"/>
      <c r="U7549" s="3"/>
      <c r="V7549" s="3"/>
    </row>
    <row r="7550" spans="1:22" x14ac:dyDescent="0.3">
      <c r="A7550" s="81"/>
      <c r="O7550" s="12"/>
      <c r="P7550" s="12"/>
      <c r="Q7550" s="12"/>
      <c r="R7550" s="12"/>
      <c r="S7550" s="12"/>
      <c r="U7550" s="3"/>
      <c r="V7550" s="3"/>
    </row>
    <row r="7551" spans="1:22" x14ac:dyDescent="0.3">
      <c r="A7551" s="81"/>
      <c r="O7551" s="12"/>
      <c r="P7551" s="12"/>
      <c r="Q7551" s="12"/>
      <c r="R7551" s="12"/>
      <c r="S7551" s="12"/>
      <c r="U7551" s="3"/>
      <c r="V7551" s="3"/>
    </row>
    <row r="7552" spans="1:22" x14ac:dyDescent="0.3">
      <c r="A7552" s="81"/>
      <c r="O7552" s="12"/>
      <c r="P7552" s="12"/>
      <c r="Q7552" s="12"/>
      <c r="R7552" s="12"/>
      <c r="S7552" s="12"/>
      <c r="U7552" s="3"/>
      <c r="V7552" s="3"/>
    </row>
    <row r="7553" spans="1:22" x14ac:dyDescent="0.3">
      <c r="A7553" s="81"/>
      <c r="O7553" s="12"/>
      <c r="P7553" s="12"/>
      <c r="Q7553" s="12"/>
      <c r="R7553" s="12"/>
      <c r="S7553" s="12"/>
      <c r="U7553" s="3"/>
      <c r="V7553" s="3"/>
    </row>
    <row r="7554" spans="1:22" x14ac:dyDescent="0.3">
      <c r="A7554" s="81"/>
      <c r="O7554" s="12"/>
      <c r="P7554" s="12"/>
      <c r="Q7554" s="12"/>
      <c r="R7554" s="12"/>
      <c r="S7554" s="12"/>
      <c r="U7554" s="3"/>
      <c r="V7554" s="3"/>
    </row>
    <row r="7555" spans="1:22" x14ac:dyDescent="0.3">
      <c r="A7555" s="81"/>
      <c r="O7555" s="12"/>
      <c r="P7555" s="12"/>
      <c r="Q7555" s="12"/>
      <c r="R7555" s="12"/>
      <c r="S7555" s="12"/>
      <c r="U7555" s="3"/>
      <c r="V7555" s="3"/>
    </row>
    <row r="7556" spans="1:22" x14ac:dyDescent="0.3">
      <c r="A7556" s="81"/>
      <c r="O7556" s="12"/>
      <c r="P7556" s="12"/>
      <c r="Q7556" s="12"/>
      <c r="R7556" s="12"/>
      <c r="S7556" s="12"/>
      <c r="U7556" s="3"/>
      <c r="V7556" s="3"/>
    </row>
    <row r="7557" spans="1:22" x14ac:dyDescent="0.3">
      <c r="A7557" s="81"/>
      <c r="O7557" s="12"/>
      <c r="P7557" s="12"/>
      <c r="Q7557" s="12"/>
      <c r="R7557" s="12"/>
      <c r="S7557" s="12"/>
      <c r="U7557" s="3"/>
      <c r="V7557" s="3"/>
    </row>
    <row r="7558" spans="1:22" x14ac:dyDescent="0.3">
      <c r="A7558" s="81"/>
      <c r="O7558" s="12"/>
      <c r="P7558" s="12"/>
      <c r="Q7558" s="12"/>
      <c r="R7558" s="12"/>
      <c r="S7558" s="12"/>
      <c r="U7558" s="3"/>
      <c r="V7558" s="3"/>
    </row>
    <row r="7559" spans="1:22" x14ac:dyDescent="0.3">
      <c r="A7559" s="81"/>
      <c r="O7559" s="12"/>
      <c r="P7559" s="12"/>
      <c r="Q7559" s="12"/>
      <c r="R7559" s="12"/>
      <c r="S7559" s="12"/>
      <c r="U7559" s="3"/>
      <c r="V7559" s="3"/>
    </row>
    <row r="7560" spans="1:22" x14ac:dyDescent="0.3">
      <c r="A7560" s="81"/>
      <c r="O7560" s="12"/>
      <c r="P7560" s="12"/>
      <c r="Q7560" s="12"/>
      <c r="R7560" s="12"/>
      <c r="S7560" s="12"/>
      <c r="U7560" s="3"/>
      <c r="V7560" s="3"/>
    </row>
    <row r="7561" spans="1:22" x14ac:dyDescent="0.3">
      <c r="A7561" s="81"/>
      <c r="O7561" s="12"/>
      <c r="P7561" s="12"/>
      <c r="Q7561" s="12"/>
      <c r="R7561" s="12"/>
      <c r="S7561" s="12"/>
      <c r="U7561" s="3"/>
      <c r="V7561" s="3"/>
    </row>
    <row r="7562" spans="1:22" x14ac:dyDescent="0.3">
      <c r="A7562" s="81"/>
      <c r="O7562" s="12"/>
      <c r="P7562" s="12"/>
      <c r="Q7562" s="12"/>
      <c r="R7562" s="12"/>
      <c r="S7562" s="12"/>
      <c r="U7562" s="3"/>
      <c r="V7562" s="3"/>
    </row>
    <row r="7563" spans="1:22" x14ac:dyDescent="0.3">
      <c r="A7563" s="81"/>
      <c r="O7563" s="12"/>
      <c r="P7563" s="12"/>
      <c r="Q7563" s="12"/>
      <c r="R7563" s="12"/>
      <c r="S7563" s="12"/>
      <c r="U7563" s="3"/>
      <c r="V7563" s="3"/>
    </row>
    <row r="7564" spans="1:22" x14ac:dyDescent="0.3">
      <c r="A7564" s="81"/>
      <c r="O7564" s="12"/>
      <c r="P7564" s="12"/>
      <c r="Q7564" s="12"/>
      <c r="R7564" s="12"/>
      <c r="S7564" s="12"/>
      <c r="U7564" s="3"/>
      <c r="V7564" s="3"/>
    </row>
    <row r="7565" spans="1:22" x14ac:dyDescent="0.3">
      <c r="A7565" s="81"/>
      <c r="O7565" s="12"/>
      <c r="P7565" s="12"/>
      <c r="Q7565" s="12"/>
      <c r="R7565" s="12"/>
      <c r="S7565" s="12"/>
      <c r="U7565" s="3"/>
      <c r="V7565" s="3"/>
    </row>
    <row r="7566" spans="1:22" x14ac:dyDescent="0.3">
      <c r="A7566" s="81"/>
      <c r="O7566" s="12"/>
      <c r="P7566" s="12"/>
      <c r="Q7566" s="12"/>
      <c r="R7566" s="12"/>
      <c r="S7566" s="12"/>
      <c r="U7566" s="3"/>
      <c r="V7566" s="3"/>
    </row>
    <row r="7567" spans="1:22" x14ac:dyDescent="0.3">
      <c r="A7567" s="81"/>
      <c r="O7567" s="12"/>
      <c r="P7567" s="12"/>
      <c r="Q7567" s="12"/>
      <c r="R7567" s="12"/>
      <c r="S7567" s="12"/>
      <c r="U7567" s="3"/>
      <c r="V7567" s="3"/>
    </row>
    <row r="7568" spans="1:22" x14ac:dyDescent="0.3">
      <c r="A7568" s="81"/>
      <c r="O7568" s="12"/>
      <c r="P7568" s="12"/>
      <c r="Q7568" s="12"/>
      <c r="R7568" s="12"/>
      <c r="S7568" s="12"/>
      <c r="U7568" s="3"/>
      <c r="V7568" s="3"/>
    </row>
    <row r="7569" spans="1:22" x14ac:dyDescent="0.3">
      <c r="A7569" s="81"/>
      <c r="O7569" s="12"/>
      <c r="P7569" s="12"/>
      <c r="Q7569" s="12"/>
      <c r="R7569" s="12"/>
      <c r="S7569" s="12"/>
      <c r="U7569" s="3"/>
      <c r="V7569" s="3"/>
    </row>
    <row r="7570" spans="1:22" x14ac:dyDescent="0.3">
      <c r="A7570" s="81"/>
      <c r="O7570" s="12"/>
      <c r="P7570" s="12"/>
      <c r="Q7570" s="12"/>
      <c r="R7570" s="12"/>
      <c r="S7570" s="12"/>
      <c r="U7570" s="3"/>
      <c r="V7570" s="3"/>
    </row>
    <row r="7571" spans="1:22" x14ac:dyDescent="0.3">
      <c r="A7571" s="81"/>
      <c r="O7571" s="12"/>
      <c r="P7571" s="12"/>
      <c r="Q7571" s="12"/>
      <c r="R7571" s="12"/>
      <c r="S7571" s="12"/>
      <c r="U7571" s="3"/>
      <c r="V7571" s="3"/>
    </row>
    <row r="7572" spans="1:22" x14ac:dyDescent="0.3">
      <c r="A7572" s="81"/>
      <c r="O7572" s="12"/>
      <c r="P7572" s="12"/>
      <c r="Q7572" s="12"/>
      <c r="R7572" s="12"/>
      <c r="S7572" s="12"/>
      <c r="U7572" s="3"/>
      <c r="V7572" s="3"/>
    </row>
    <row r="7573" spans="1:22" x14ac:dyDescent="0.3">
      <c r="A7573" s="81"/>
      <c r="O7573" s="12"/>
      <c r="P7573" s="12"/>
      <c r="Q7573" s="12"/>
      <c r="R7573" s="12"/>
      <c r="S7573" s="12"/>
      <c r="U7573" s="3"/>
      <c r="V7573" s="3"/>
    </row>
    <row r="7574" spans="1:22" x14ac:dyDescent="0.3">
      <c r="A7574" s="81"/>
      <c r="O7574" s="12"/>
      <c r="P7574" s="12"/>
      <c r="Q7574" s="12"/>
      <c r="R7574" s="12"/>
      <c r="S7574" s="12"/>
      <c r="U7574" s="3"/>
      <c r="V7574" s="3"/>
    </row>
    <row r="7575" spans="1:22" x14ac:dyDescent="0.3">
      <c r="A7575" s="81"/>
      <c r="O7575" s="12"/>
      <c r="P7575" s="12"/>
      <c r="Q7575" s="12"/>
      <c r="R7575" s="12"/>
      <c r="S7575" s="12"/>
      <c r="U7575" s="3"/>
      <c r="V7575" s="3"/>
    </row>
    <row r="7576" spans="1:22" x14ac:dyDescent="0.3">
      <c r="A7576" s="81"/>
      <c r="O7576" s="12"/>
      <c r="P7576" s="12"/>
      <c r="Q7576" s="12"/>
      <c r="R7576" s="12"/>
      <c r="S7576" s="12"/>
      <c r="U7576" s="3"/>
      <c r="V7576" s="3"/>
    </row>
    <row r="7577" spans="1:22" x14ac:dyDescent="0.3">
      <c r="A7577" s="81"/>
      <c r="O7577" s="12"/>
      <c r="P7577" s="12"/>
      <c r="Q7577" s="12"/>
      <c r="R7577" s="12"/>
      <c r="S7577" s="12"/>
      <c r="U7577" s="3"/>
      <c r="V7577" s="3"/>
    </row>
    <row r="7578" spans="1:22" x14ac:dyDescent="0.3">
      <c r="A7578" s="81"/>
      <c r="O7578" s="12"/>
      <c r="P7578" s="12"/>
      <c r="Q7578" s="12"/>
      <c r="R7578" s="12"/>
      <c r="S7578" s="12"/>
      <c r="U7578" s="3"/>
      <c r="V7578" s="3"/>
    </row>
    <row r="7579" spans="1:22" x14ac:dyDescent="0.3">
      <c r="A7579" s="81"/>
      <c r="O7579" s="12"/>
      <c r="P7579" s="12"/>
      <c r="Q7579" s="12"/>
      <c r="R7579" s="12"/>
      <c r="S7579" s="12"/>
      <c r="U7579" s="3"/>
      <c r="V7579" s="3"/>
    </row>
    <row r="7580" spans="1:22" x14ac:dyDescent="0.3">
      <c r="A7580" s="81"/>
      <c r="O7580" s="12"/>
      <c r="P7580" s="12"/>
      <c r="Q7580" s="12"/>
      <c r="R7580" s="12"/>
      <c r="S7580" s="12"/>
      <c r="U7580" s="3"/>
      <c r="V7580" s="3"/>
    </row>
    <row r="7581" spans="1:22" x14ac:dyDescent="0.3">
      <c r="A7581" s="81"/>
      <c r="O7581" s="12"/>
      <c r="P7581" s="12"/>
      <c r="Q7581" s="12"/>
      <c r="R7581" s="12"/>
      <c r="S7581" s="12"/>
      <c r="U7581" s="3"/>
      <c r="V7581" s="3"/>
    </row>
    <row r="7582" spans="1:22" x14ac:dyDescent="0.3">
      <c r="A7582" s="81"/>
      <c r="O7582" s="12"/>
      <c r="P7582" s="12"/>
      <c r="Q7582" s="12"/>
      <c r="R7582" s="12"/>
      <c r="S7582" s="12"/>
      <c r="U7582" s="3"/>
      <c r="V7582" s="3"/>
    </row>
    <row r="7583" spans="1:22" x14ac:dyDescent="0.3">
      <c r="A7583" s="81"/>
      <c r="O7583" s="12"/>
      <c r="P7583" s="12"/>
      <c r="Q7583" s="12"/>
      <c r="R7583" s="12"/>
      <c r="S7583" s="12"/>
      <c r="U7583" s="3"/>
      <c r="V7583" s="3"/>
    </row>
    <row r="7584" spans="1:22" x14ac:dyDescent="0.3">
      <c r="A7584" s="81"/>
      <c r="O7584" s="12"/>
      <c r="P7584" s="12"/>
      <c r="Q7584" s="12"/>
      <c r="R7584" s="12"/>
      <c r="S7584" s="12"/>
      <c r="U7584" s="3"/>
      <c r="V7584" s="3"/>
    </row>
    <row r="7585" spans="1:22" x14ac:dyDescent="0.3">
      <c r="A7585" s="81"/>
      <c r="O7585" s="12"/>
      <c r="P7585" s="12"/>
      <c r="Q7585" s="12"/>
      <c r="R7585" s="12"/>
      <c r="S7585" s="12"/>
      <c r="U7585" s="3"/>
      <c r="V7585" s="3"/>
    </row>
    <row r="7586" spans="1:22" x14ac:dyDescent="0.3">
      <c r="A7586" s="81"/>
      <c r="O7586" s="12"/>
      <c r="P7586" s="12"/>
      <c r="Q7586" s="12"/>
      <c r="R7586" s="12"/>
      <c r="S7586" s="12"/>
      <c r="U7586" s="3"/>
      <c r="V7586" s="3"/>
    </row>
    <row r="7587" spans="1:22" x14ac:dyDescent="0.3">
      <c r="A7587" s="81"/>
      <c r="O7587" s="12"/>
      <c r="P7587" s="12"/>
      <c r="Q7587" s="12"/>
      <c r="R7587" s="12"/>
      <c r="S7587" s="12"/>
      <c r="U7587" s="3"/>
      <c r="V7587" s="3"/>
    </row>
    <row r="7588" spans="1:22" x14ac:dyDescent="0.3">
      <c r="A7588" s="81"/>
      <c r="O7588" s="12"/>
      <c r="P7588" s="12"/>
      <c r="Q7588" s="12"/>
      <c r="R7588" s="12"/>
      <c r="S7588" s="12"/>
      <c r="U7588" s="3"/>
      <c r="V7588" s="3"/>
    </row>
    <row r="7589" spans="1:22" x14ac:dyDescent="0.3">
      <c r="A7589" s="81"/>
      <c r="O7589" s="12"/>
      <c r="P7589" s="12"/>
      <c r="Q7589" s="12"/>
      <c r="R7589" s="12"/>
      <c r="S7589" s="12"/>
      <c r="U7589" s="3"/>
      <c r="V7589" s="3"/>
    </row>
    <row r="7590" spans="1:22" x14ac:dyDescent="0.3">
      <c r="A7590" s="81"/>
      <c r="O7590" s="12"/>
      <c r="P7590" s="12"/>
      <c r="Q7590" s="12"/>
      <c r="R7590" s="12"/>
      <c r="S7590" s="12"/>
      <c r="U7590" s="3"/>
      <c r="V7590" s="3"/>
    </row>
    <row r="7591" spans="1:22" x14ac:dyDescent="0.3">
      <c r="A7591" s="81"/>
      <c r="O7591" s="12"/>
      <c r="P7591" s="12"/>
      <c r="Q7591" s="12"/>
      <c r="R7591" s="12"/>
      <c r="S7591" s="12"/>
      <c r="U7591" s="3"/>
      <c r="V7591" s="3"/>
    </row>
    <row r="7592" spans="1:22" x14ac:dyDescent="0.3">
      <c r="A7592" s="81"/>
      <c r="O7592" s="12"/>
      <c r="P7592" s="12"/>
      <c r="Q7592" s="12"/>
      <c r="R7592" s="12"/>
      <c r="S7592" s="12"/>
      <c r="U7592" s="3"/>
      <c r="V7592" s="3"/>
    </row>
    <row r="7593" spans="1:22" x14ac:dyDescent="0.3">
      <c r="A7593" s="81"/>
      <c r="O7593" s="12"/>
      <c r="P7593" s="12"/>
      <c r="Q7593" s="12"/>
      <c r="R7593" s="12"/>
      <c r="S7593" s="12"/>
      <c r="U7593" s="3"/>
      <c r="V7593" s="3"/>
    </row>
    <row r="7594" spans="1:22" x14ac:dyDescent="0.3">
      <c r="A7594" s="81"/>
      <c r="O7594" s="12"/>
      <c r="P7594" s="12"/>
      <c r="Q7594" s="12"/>
      <c r="R7594" s="12"/>
      <c r="S7594" s="12"/>
      <c r="U7594" s="3"/>
      <c r="V7594" s="3"/>
    </row>
    <row r="7595" spans="1:22" x14ac:dyDescent="0.3">
      <c r="A7595" s="81"/>
      <c r="O7595" s="12"/>
      <c r="P7595" s="12"/>
      <c r="Q7595" s="12"/>
      <c r="R7595" s="12"/>
      <c r="S7595" s="12"/>
      <c r="U7595" s="3"/>
      <c r="V7595" s="3"/>
    </row>
    <row r="7596" spans="1:22" x14ac:dyDescent="0.3">
      <c r="A7596" s="81"/>
      <c r="O7596" s="12"/>
      <c r="P7596" s="12"/>
      <c r="Q7596" s="12"/>
      <c r="R7596" s="12"/>
      <c r="S7596" s="12"/>
      <c r="U7596" s="3"/>
      <c r="V7596" s="3"/>
    </row>
    <row r="7597" spans="1:22" x14ac:dyDescent="0.3">
      <c r="A7597" s="81"/>
      <c r="O7597" s="12"/>
      <c r="P7597" s="12"/>
      <c r="Q7597" s="12"/>
      <c r="R7597" s="12"/>
      <c r="S7597" s="12"/>
      <c r="U7597" s="3"/>
      <c r="V7597" s="3"/>
    </row>
    <row r="7598" spans="1:22" x14ac:dyDescent="0.3">
      <c r="A7598" s="81"/>
      <c r="O7598" s="12"/>
      <c r="P7598" s="12"/>
      <c r="Q7598" s="12"/>
      <c r="R7598" s="12"/>
      <c r="S7598" s="12"/>
      <c r="U7598" s="3"/>
      <c r="V7598" s="3"/>
    </row>
    <row r="7599" spans="1:22" x14ac:dyDescent="0.3">
      <c r="A7599" s="81"/>
      <c r="O7599" s="12"/>
      <c r="P7599" s="12"/>
      <c r="Q7599" s="12"/>
      <c r="R7599" s="12"/>
      <c r="S7599" s="12"/>
      <c r="U7599" s="3"/>
      <c r="V7599" s="3"/>
    </row>
    <row r="7600" spans="1:22" x14ac:dyDescent="0.3">
      <c r="A7600" s="81"/>
      <c r="O7600" s="12"/>
      <c r="P7600" s="12"/>
      <c r="Q7600" s="12"/>
      <c r="R7600" s="12"/>
      <c r="S7600" s="12"/>
      <c r="U7600" s="3"/>
      <c r="V7600" s="3"/>
    </row>
    <row r="7601" spans="1:22" x14ac:dyDescent="0.3">
      <c r="A7601" s="81"/>
      <c r="O7601" s="12"/>
      <c r="P7601" s="12"/>
      <c r="Q7601" s="12"/>
      <c r="R7601" s="12"/>
      <c r="S7601" s="12"/>
      <c r="U7601" s="3"/>
      <c r="V7601" s="3"/>
    </row>
    <row r="7602" spans="1:22" x14ac:dyDescent="0.3">
      <c r="A7602" s="81"/>
      <c r="O7602" s="12"/>
      <c r="P7602" s="12"/>
      <c r="Q7602" s="12"/>
      <c r="R7602" s="12"/>
      <c r="S7602" s="12"/>
      <c r="U7602" s="3"/>
      <c r="V7602" s="3"/>
    </row>
    <row r="7603" spans="1:22" x14ac:dyDescent="0.3">
      <c r="A7603" s="81"/>
      <c r="O7603" s="12"/>
      <c r="P7603" s="12"/>
      <c r="Q7603" s="12"/>
      <c r="R7603" s="12"/>
      <c r="S7603" s="12"/>
      <c r="U7603" s="3"/>
      <c r="V7603" s="3"/>
    </row>
    <row r="7604" spans="1:22" x14ac:dyDescent="0.3">
      <c r="A7604" s="81"/>
      <c r="O7604" s="12"/>
      <c r="P7604" s="12"/>
      <c r="Q7604" s="12"/>
      <c r="R7604" s="12"/>
      <c r="S7604" s="12"/>
      <c r="U7604" s="3"/>
      <c r="V7604" s="3"/>
    </row>
    <row r="7605" spans="1:22" x14ac:dyDescent="0.3">
      <c r="A7605" s="81"/>
      <c r="O7605" s="12"/>
      <c r="P7605" s="12"/>
      <c r="Q7605" s="12"/>
      <c r="R7605" s="12"/>
      <c r="S7605" s="12"/>
      <c r="U7605" s="3"/>
      <c r="V7605" s="3"/>
    </row>
    <row r="7606" spans="1:22" x14ac:dyDescent="0.3">
      <c r="A7606" s="81"/>
      <c r="O7606" s="12"/>
      <c r="P7606" s="12"/>
      <c r="Q7606" s="12"/>
      <c r="R7606" s="12"/>
      <c r="S7606" s="12"/>
      <c r="U7606" s="3"/>
      <c r="V7606" s="3"/>
    </row>
    <row r="7607" spans="1:22" x14ac:dyDescent="0.3">
      <c r="A7607" s="81"/>
      <c r="O7607" s="12"/>
      <c r="P7607" s="12"/>
      <c r="Q7607" s="12"/>
      <c r="R7607" s="12"/>
      <c r="S7607" s="12"/>
      <c r="U7607" s="3"/>
      <c r="V7607" s="3"/>
    </row>
    <row r="7608" spans="1:22" x14ac:dyDescent="0.3">
      <c r="A7608" s="81"/>
      <c r="O7608" s="12"/>
      <c r="P7608" s="12"/>
      <c r="Q7608" s="12"/>
      <c r="R7608" s="12"/>
      <c r="S7608" s="12"/>
      <c r="U7608" s="3"/>
      <c r="V7608" s="3"/>
    </row>
    <row r="7609" spans="1:22" x14ac:dyDescent="0.3">
      <c r="A7609" s="81"/>
      <c r="O7609" s="12"/>
      <c r="P7609" s="12"/>
      <c r="Q7609" s="12"/>
      <c r="R7609" s="12"/>
      <c r="S7609" s="12"/>
      <c r="U7609" s="3"/>
      <c r="V7609" s="3"/>
    </row>
    <row r="7610" spans="1:22" x14ac:dyDescent="0.3">
      <c r="A7610" s="81"/>
      <c r="O7610" s="12"/>
      <c r="P7610" s="12"/>
      <c r="Q7610" s="12"/>
      <c r="R7610" s="12"/>
      <c r="S7610" s="12"/>
      <c r="U7610" s="3"/>
      <c r="V7610" s="3"/>
    </row>
    <row r="7611" spans="1:22" x14ac:dyDescent="0.3">
      <c r="A7611" s="81"/>
      <c r="O7611" s="12"/>
      <c r="P7611" s="12"/>
      <c r="Q7611" s="12"/>
      <c r="R7611" s="12"/>
      <c r="S7611" s="12"/>
      <c r="U7611" s="3"/>
      <c r="V7611" s="3"/>
    </row>
    <row r="7612" spans="1:22" x14ac:dyDescent="0.3">
      <c r="A7612" s="81"/>
      <c r="O7612" s="12"/>
      <c r="P7612" s="12"/>
      <c r="Q7612" s="12"/>
      <c r="R7612" s="12"/>
      <c r="S7612" s="12"/>
      <c r="U7612" s="3"/>
      <c r="V7612" s="3"/>
    </row>
    <row r="7613" spans="1:22" x14ac:dyDescent="0.3">
      <c r="A7613" s="81"/>
      <c r="O7613" s="12"/>
      <c r="P7613" s="12"/>
      <c r="Q7613" s="12"/>
      <c r="R7613" s="12"/>
      <c r="S7613" s="12"/>
      <c r="U7613" s="3"/>
      <c r="V7613" s="3"/>
    </row>
    <row r="7614" spans="1:22" x14ac:dyDescent="0.3">
      <c r="A7614" s="81"/>
      <c r="O7614" s="12"/>
      <c r="P7614" s="12"/>
      <c r="Q7614" s="12"/>
      <c r="R7614" s="12"/>
      <c r="S7614" s="12"/>
      <c r="U7614" s="3"/>
      <c r="V7614" s="3"/>
    </row>
    <row r="7615" spans="1:22" x14ac:dyDescent="0.3">
      <c r="A7615" s="81"/>
      <c r="O7615" s="12"/>
      <c r="P7615" s="12"/>
      <c r="Q7615" s="12"/>
      <c r="R7615" s="12"/>
      <c r="S7615" s="12"/>
      <c r="U7615" s="3"/>
      <c r="V7615" s="3"/>
    </row>
    <row r="7616" spans="1:22" x14ac:dyDescent="0.3">
      <c r="A7616" s="81"/>
      <c r="O7616" s="12"/>
      <c r="P7616" s="12"/>
      <c r="Q7616" s="12"/>
      <c r="R7616" s="12"/>
      <c r="S7616" s="12"/>
      <c r="U7616" s="3"/>
      <c r="V7616" s="3"/>
    </row>
    <row r="7617" spans="1:22" x14ac:dyDescent="0.3">
      <c r="A7617" s="81"/>
      <c r="O7617" s="12"/>
      <c r="P7617" s="12"/>
      <c r="Q7617" s="12"/>
      <c r="R7617" s="12"/>
      <c r="S7617" s="12"/>
      <c r="U7617" s="3"/>
      <c r="V7617" s="3"/>
    </row>
    <row r="7618" spans="1:22" x14ac:dyDescent="0.3">
      <c r="A7618" s="81"/>
      <c r="O7618" s="12"/>
      <c r="P7618" s="12"/>
      <c r="Q7618" s="12"/>
      <c r="R7618" s="12"/>
      <c r="S7618" s="12"/>
      <c r="U7618" s="3"/>
      <c r="V7618" s="3"/>
    </row>
    <row r="7619" spans="1:22" x14ac:dyDescent="0.3">
      <c r="A7619" s="81"/>
      <c r="O7619" s="12"/>
      <c r="P7619" s="12"/>
      <c r="Q7619" s="12"/>
      <c r="R7619" s="12"/>
      <c r="S7619" s="12"/>
      <c r="U7619" s="3"/>
      <c r="V7619" s="3"/>
    </row>
    <row r="7620" spans="1:22" x14ac:dyDescent="0.3">
      <c r="A7620" s="81"/>
      <c r="O7620" s="12"/>
      <c r="P7620" s="12"/>
      <c r="Q7620" s="12"/>
      <c r="R7620" s="12"/>
      <c r="S7620" s="12"/>
      <c r="U7620" s="3"/>
      <c r="V7620" s="3"/>
    </row>
    <row r="7621" spans="1:22" x14ac:dyDescent="0.3">
      <c r="A7621" s="81"/>
      <c r="O7621" s="12"/>
      <c r="P7621" s="12"/>
      <c r="Q7621" s="12"/>
      <c r="R7621" s="12"/>
      <c r="S7621" s="12"/>
      <c r="U7621" s="3"/>
      <c r="V7621" s="3"/>
    </row>
    <row r="7622" spans="1:22" x14ac:dyDescent="0.3">
      <c r="A7622" s="81"/>
      <c r="O7622" s="12"/>
      <c r="P7622" s="12"/>
      <c r="Q7622" s="12"/>
      <c r="R7622" s="12"/>
      <c r="S7622" s="12"/>
      <c r="U7622" s="3"/>
      <c r="V7622" s="3"/>
    </row>
    <row r="7623" spans="1:22" x14ac:dyDescent="0.3">
      <c r="A7623" s="81"/>
      <c r="O7623" s="12"/>
      <c r="P7623" s="12"/>
      <c r="Q7623" s="12"/>
      <c r="R7623" s="12"/>
      <c r="S7623" s="12"/>
      <c r="U7623" s="3"/>
      <c r="V7623" s="3"/>
    </row>
    <row r="7624" spans="1:22" x14ac:dyDescent="0.3">
      <c r="A7624" s="81"/>
      <c r="O7624" s="12"/>
      <c r="P7624" s="12"/>
      <c r="Q7624" s="12"/>
      <c r="R7624" s="12"/>
      <c r="S7624" s="12"/>
      <c r="U7624" s="3"/>
      <c r="V7624" s="3"/>
    </row>
    <row r="7625" spans="1:22" x14ac:dyDescent="0.3">
      <c r="A7625" s="81"/>
      <c r="O7625" s="12"/>
      <c r="P7625" s="12"/>
      <c r="Q7625" s="12"/>
      <c r="R7625" s="12"/>
      <c r="S7625" s="12"/>
      <c r="U7625" s="3"/>
      <c r="V7625" s="3"/>
    </row>
    <row r="7626" spans="1:22" x14ac:dyDescent="0.3">
      <c r="A7626" s="81"/>
      <c r="O7626" s="12"/>
      <c r="P7626" s="12"/>
      <c r="Q7626" s="12"/>
      <c r="R7626" s="12"/>
      <c r="S7626" s="12"/>
      <c r="U7626" s="3"/>
      <c r="V7626" s="3"/>
    </row>
    <row r="7627" spans="1:22" x14ac:dyDescent="0.3">
      <c r="A7627" s="81"/>
      <c r="O7627" s="12"/>
      <c r="P7627" s="12"/>
      <c r="Q7627" s="12"/>
      <c r="R7627" s="12"/>
      <c r="S7627" s="12"/>
      <c r="U7627" s="3"/>
      <c r="V7627" s="3"/>
    </row>
    <row r="7628" spans="1:22" x14ac:dyDescent="0.3">
      <c r="A7628" s="81"/>
      <c r="O7628" s="12"/>
      <c r="P7628" s="12"/>
      <c r="Q7628" s="12"/>
      <c r="R7628" s="12"/>
      <c r="S7628" s="12"/>
      <c r="U7628" s="3"/>
      <c r="V7628" s="3"/>
    </row>
    <row r="7629" spans="1:22" x14ac:dyDescent="0.3">
      <c r="A7629" s="81"/>
      <c r="O7629" s="12"/>
      <c r="P7629" s="12"/>
      <c r="Q7629" s="12"/>
      <c r="R7629" s="12"/>
      <c r="S7629" s="12"/>
      <c r="U7629" s="3"/>
      <c r="V7629" s="3"/>
    </row>
    <row r="7630" spans="1:22" x14ac:dyDescent="0.3">
      <c r="A7630" s="81"/>
      <c r="O7630" s="12"/>
      <c r="P7630" s="12"/>
      <c r="Q7630" s="12"/>
      <c r="R7630" s="12"/>
      <c r="S7630" s="12"/>
      <c r="U7630" s="3"/>
      <c r="V7630" s="3"/>
    </row>
    <row r="7631" spans="1:22" x14ac:dyDescent="0.3">
      <c r="A7631" s="81"/>
      <c r="O7631" s="12"/>
      <c r="P7631" s="12"/>
      <c r="Q7631" s="12"/>
      <c r="R7631" s="12"/>
      <c r="S7631" s="12"/>
      <c r="U7631" s="3"/>
      <c r="V7631" s="3"/>
    </row>
    <row r="7632" spans="1:22" x14ac:dyDescent="0.3">
      <c r="A7632" s="81"/>
      <c r="O7632" s="12"/>
      <c r="P7632" s="12"/>
      <c r="Q7632" s="12"/>
      <c r="R7632" s="12"/>
      <c r="S7632" s="12"/>
      <c r="U7632" s="3"/>
      <c r="V7632" s="3"/>
    </row>
    <row r="7633" spans="1:22" x14ac:dyDescent="0.3">
      <c r="A7633" s="81"/>
      <c r="O7633" s="12"/>
      <c r="P7633" s="12"/>
      <c r="Q7633" s="12"/>
      <c r="R7633" s="12"/>
      <c r="S7633" s="12"/>
      <c r="U7633" s="3"/>
      <c r="V7633" s="3"/>
    </row>
    <row r="7634" spans="1:22" x14ac:dyDescent="0.3">
      <c r="A7634" s="81"/>
      <c r="O7634" s="12"/>
      <c r="P7634" s="12"/>
      <c r="Q7634" s="12"/>
      <c r="R7634" s="12"/>
      <c r="S7634" s="12"/>
      <c r="U7634" s="3"/>
      <c r="V7634" s="3"/>
    </row>
    <row r="7635" spans="1:22" x14ac:dyDescent="0.3">
      <c r="A7635" s="81"/>
      <c r="O7635" s="12"/>
      <c r="P7635" s="12"/>
      <c r="Q7635" s="12"/>
      <c r="R7635" s="12"/>
      <c r="S7635" s="12"/>
      <c r="U7635" s="3"/>
      <c r="V7635" s="3"/>
    </row>
    <row r="7636" spans="1:22" x14ac:dyDescent="0.3">
      <c r="A7636" s="81"/>
      <c r="O7636" s="12"/>
      <c r="P7636" s="12"/>
      <c r="Q7636" s="12"/>
      <c r="R7636" s="12"/>
      <c r="S7636" s="12"/>
      <c r="U7636" s="3"/>
      <c r="V7636" s="3"/>
    </row>
    <row r="7637" spans="1:22" x14ac:dyDescent="0.3">
      <c r="A7637" s="81"/>
      <c r="O7637" s="12"/>
      <c r="P7637" s="12"/>
      <c r="Q7637" s="12"/>
      <c r="R7637" s="12"/>
      <c r="S7637" s="12"/>
      <c r="U7637" s="3"/>
      <c r="V7637" s="3"/>
    </row>
    <row r="7638" spans="1:22" x14ac:dyDescent="0.3">
      <c r="A7638" s="81"/>
      <c r="O7638" s="12"/>
      <c r="P7638" s="12"/>
      <c r="Q7638" s="12"/>
      <c r="R7638" s="12"/>
      <c r="S7638" s="12"/>
      <c r="U7638" s="3"/>
      <c r="V7638" s="3"/>
    </row>
    <row r="7639" spans="1:22" x14ac:dyDescent="0.3">
      <c r="A7639" s="81"/>
      <c r="O7639" s="12"/>
      <c r="P7639" s="12"/>
      <c r="Q7639" s="12"/>
      <c r="R7639" s="12"/>
      <c r="S7639" s="12"/>
      <c r="U7639" s="3"/>
      <c r="V7639" s="3"/>
    </row>
    <row r="7640" spans="1:22" x14ac:dyDescent="0.3">
      <c r="A7640" s="81"/>
      <c r="O7640" s="12"/>
      <c r="P7640" s="12"/>
      <c r="Q7640" s="12"/>
      <c r="R7640" s="12"/>
      <c r="S7640" s="12"/>
      <c r="U7640" s="3"/>
      <c r="V7640" s="3"/>
    </row>
    <row r="7641" spans="1:22" x14ac:dyDescent="0.3">
      <c r="A7641" s="81"/>
      <c r="O7641" s="12"/>
      <c r="P7641" s="12"/>
      <c r="Q7641" s="12"/>
      <c r="R7641" s="12"/>
      <c r="S7641" s="12"/>
      <c r="U7641" s="3"/>
      <c r="V7641" s="3"/>
    </row>
    <row r="7642" spans="1:22" x14ac:dyDescent="0.3">
      <c r="A7642" s="81"/>
      <c r="O7642" s="12"/>
      <c r="P7642" s="12"/>
      <c r="Q7642" s="12"/>
      <c r="R7642" s="12"/>
      <c r="S7642" s="12"/>
      <c r="U7642" s="3"/>
      <c r="V7642" s="3"/>
    </row>
    <row r="7643" spans="1:22" x14ac:dyDescent="0.3">
      <c r="A7643" s="81"/>
      <c r="O7643" s="12"/>
      <c r="P7643" s="12"/>
      <c r="Q7643" s="12"/>
      <c r="R7643" s="12"/>
      <c r="S7643" s="12"/>
      <c r="U7643" s="3"/>
      <c r="V7643" s="3"/>
    </row>
    <row r="7644" spans="1:22" x14ac:dyDescent="0.3">
      <c r="A7644" s="81"/>
      <c r="O7644" s="12"/>
      <c r="P7644" s="12"/>
      <c r="Q7644" s="12"/>
      <c r="R7644" s="12"/>
      <c r="S7644" s="12"/>
      <c r="U7644" s="3"/>
      <c r="V7644" s="3"/>
    </row>
    <row r="7645" spans="1:22" x14ac:dyDescent="0.3">
      <c r="A7645" s="81"/>
      <c r="O7645" s="12"/>
      <c r="P7645" s="12"/>
      <c r="Q7645" s="12"/>
      <c r="R7645" s="12"/>
      <c r="S7645" s="12"/>
      <c r="U7645" s="3"/>
      <c r="V7645" s="3"/>
    </row>
    <row r="7646" spans="1:22" x14ac:dyDescent="0.3">
      <c r="A7646" s="81"/>
      <c r="O7646" s="12"/>
      <c r="P7646" s="12"/>
      <c r="Q7646" s="12"/>
      <c r="R7646" s="12"/>
      <c r="S7646" s="12"/>
      <c r="U7646" s="3"/>
      <c r="V7646" s="3"/>
    </row>
    <row r="7647" spans="1:22" x14ac:dyDescent="0.3">
      <c r="A7647" s="81"/>
      <c r="O7647" s="12"/>
      <c r="P7647" s="12"/>
      <c r="Q7647" s="12"/>
      <c r="R7647" s="12"/>
      <c r="S7647" s="12"/>
      <c r="U7647" s="3"/>
      <c r="V7647" s="3"/>
    </row>
    <row r="7648" spans="1:22" x14ac:dyDescent="0.3">
      <c r="A7648" s="81"/>
      <c r="O7648" s="12"/>
      <c r="P7648" s="12"/>
      <c r="Q7648" s="12"/>
      <c r="R7648" s="12"/>
      <c r="S7648" s="12"/>
      <c r="U7648" s="3"/>
      <c r="V7648" s="3"/>
    </row>
    <row r="7649" spans="1:22" x14ac:dyDescent="0.3">
      <c r="A7649" s="81"/>
      <c r="O7649" s="12"/>
      <c r="P7649" s="12"/>
      <c r="Q7649" s="12"/>
      <c r="R7649" s="12"/>
      <c r="S7649" s="12"/>
      <c r="U7649" s="3"/>
      <c r="V7649" s="3"/>
    </row>
    <row r="7650" spans="1:22" x14ac:dyDescent="0.3">
      <c r="A7650" s="81"/>
      <c r="O7650" s="12"/>
      <c r="P7650" s="12"/>
      <c r="Q7650" s="12"/>
      <c r="R7650" s="12"/>
      <c r="S7650" s="12"/>
      <c r="U7650" s="3"/>
      <c r="V7650" s="3"/>
    </row>
    <row r="7651" spans="1:22" x14ac:dyDescent="0.3">
      <c r="A7651" s="81"/>
      <c r="O7651" s="12"/>
      <c r="P7651" s="12"/>
      <c r="Q7651" s="12"/>
      <c r="R7651" s="12"/>
      <c r="S7651" s="12"/>
      <c r="U7651" s="3"/>
      <c r="V7651" s="3"/>
    </row>
    <row r="7652" spans="1:22" x14ac:dyDescent="0.3">
      <c r="A7652" s="81"/>
      <c r="O7652" s="12"/>
      <c r="P7652" s="12"/>
      <c r="Q7652" s="12"/>
      <c r="R7652" s="12"/>
      <c r="S7652" s="12"/>
      <c r="U7652" s="3"/>
      <c r="V7652" s="3"/>
    </row>
    <row r="7653" spans="1:22" x14ac:dyDescent="0.3">
      <c r="A7653" s="81"/>
      <c r="O7653" s="12"/>
      <c r="P7653" s="12"/>
      <c r="Q7653" s="12"/>
      <c r="R7653" s="12"/>
      <c r="S7653" s="12"/>
      <c r="U7653" s="3"/>
      <c r="V7653" s="3"/>
    </row>
    <row r="7654" spans="1:22" x14ac:dyDescent="0.3">
      <c r="A7654" s="81"/>
      <c r="O7654" s="12"/>
      <c r="P7654" s="12"/>
      <c r="Q7654" s="12"/>
      <c r="R7654" s="12"/>
      <c r="S7654" s="12"/>
      <c r="U7654" s="3"/>
      <c r="V7654" s="3"/>
    </row>
    <row r="7655" spans="1:22" x14ac:dyDescent="0.3">
      <c r="A7655" s="81"/>
      <c r="O7655" s="12"/>
      <c r="P7655" s="12"/>
      <c r="Q7655" s="12"/>
      <c r="R7655" s="12"/>
      <c r="S7655" s="12"/>
    </row>
    <row r="7656" spans="1:22" x14ac:dyDescent="0.3">
      <c r="A7656" s="81"/>
      <c r="O7656" s="12"/>
      <c r="P7656" s="12"/>
      <c r="Q7656" s="12"/>
      <c r="R7656" s="12"/>
      <c r="S7656" s="12"/>
    </row>
    <row r="7657" spans="1:22" x14ac:dyDescent="0.3">
      <c r="A7657" s="81"/>
      <c r="O7657" s="12"/>
      <c r="P7657" s="12"/>
      <c r="Q7657" s="12"/>
      <c r="R7657" s="12"/>
      <c r="S7657" s="12"/>
    </row>
    <row r="7658" spans="1:22" x14ac:dyDescent="0.3">
      <c r="A7658" s="81"/>
      <c r="O7658" s="12"/>
      <c r="P7658" s="12"/>
      <c r="Q7658" s="12"/>
      <c r="R7658" s="12"/>
      <c r="S7658" s="12"/>
    </row>
    <row r="7659" spans="1:22" x14ac:dyDescent="0.3">
      <c r="A7659" s="81"/>
      <c r="O7659" s="12"/>
      <c r="P7659" s="12"/>
      <c r="Q7659" s="12"/>
      <c r="R7659" s="12"/>
      <c r="S7659" s="12"/>
    </row>
    <row r="7660" spans="1:22" x14ac:dyDescent="0.3">
      <c r="A7660" s="81"/>
      <c r="O7660" s="12"/>
      <c r="P7660" s="12"/>
      <c r="Q7660" s="12"/>
      <c r="R7660" s="12"/>
      <c r="S7660" s="12"/>
    </row>
    <row r="7661" spans="1:22" x14ac:dyDescent="0.3">
      <c r="A7661" s="81"/>
      <c r="O7661" s="12"/>
      <c r="P7661" s="12"/>
      <c r="Q7661" s="12"/>
      <c r="R7661" s="12"/>
      <c r="S7661" s="12"/>
    </row>
    <row r="7662" spans="1:22" x14ac:dyDescent="0.3">
      <c r="A7662" s="81"/>
      <c r="O7662" s="12"/>
      <c r="P7662" s="12"/>
      <c r="Q7662" s="12"/>
      <c r="R7662" s="12"/>
      <c r="S7662" s="12"/>
    </row>
    <row r="7663" spans="1:22" x14ac:dyDescent="0.3">
      <c r="A7663" s="81"/>
      <c r="O7663" s="12"/>
      <c r="P7663" s="12"/>
      <c r="Q7663" s="12"/>
      <c r="R7663" s="12"/>
      <c r="S7663" s="12"/>
    </row>
    <row r="7664" spans="1:22" x14ac:dyDescent="0.3">
      <c r="A7664" s="81"/>
      <c r="O7664" s="12"/>
      <c r="P7664" s="12"/>
      <c r="Q7664" s="12"/>
      <c r="R7664" s="12"/>
      <c r="S7664" s="12"/>
    </row>
    <row r="7665" spans="1:23" x14ac:dyDescent="0.3">
      <c r="A7665" s="81"/>
      <c r="O7665" s="12"/>
      <c r="P7665" s="12"/>
      <c r="Q7665" s="12"/>
      <c r="R7665" s="12"/>
      <c r="S7665" s="12"/>
    </row>
    <row r="7668" spans="1:23" ht="18.5" x14ac:dyDescent="0.45">
      <c r="V7668" s="98"/>
      <c r="W7668" s="98"/>
    </row>
    <row r="7670" spans="1:23" x14ac:dyDescent="0.3">
      <c r="V7670" s="29"/>
    </row>
  </sheetData>
  <autoFilter ref="A1:Z7668" xr:uid="{FFE90A49-C6B9-4990-9A6B-5CD73BCAE6C0}"/>
  <sortState xmlns:xlrd2="http://schemas.microsoft.com/office/spreadsheetml/2017/richdata2" ref="A425:V466">
    <sortCondition ref="C425:C466"/>
    <sortCondition ref="D425:D466"/>
    <sortCondition ref="E425:E466"/>
    <sortCondition ref="G425:G466"/>
    <sortCondition ref="H425:H466"/>
    <sortCondition ref="I425:I466"/>
  </sortState>
  <mergeCells count="21">
    <mergeCell ref="A2:V2"/>
    <mergeCell ref="V3:V6"/>
    <mergeCell ref="U3:U6"/>
    <mergeCell ref="N3:N6"/>
    <mergeCell ref="C3:E3"/>
    <mergeCell ref="C4:C6"/>
    <mergeCell ref="D4:D6"/>
    <mergeCell ref="E4:E6"/>
    <mergeCell ref="T3:T6"/>
    <mergeCell ref="B3:B6"/>
    <mergeCell ref="K3:M3"/>
    <mergeCell ref="O3:S5"/>
    <mergeCell ref="L4:L6"/>
    <mergeCell ref="M4:M6"/>
    <mergeCell ref="A3:A6"/>
    <mergeCell ref="I3:J3"/>
    <mergeCell ref="I4:I6"/>
    <mergeCell ref="J4:J6"/>
    <mergeCell ref="F3:F6"/>
    <mergeCell ref="K4:K6"/>
    <mergeCell ref="G3:H5"/>
  </mergeCells>
  <phoneticPr fontId="18" type="noConversion"/>
  <printOptions horizontalCentered="1" verticalCentered="1"/>
  <pageMargins left="0.31496062992125984" right="0.31496062992125984" top="0.15748031496062992" bottom="0.35433070866141736" header="0.31496062992125984" footer="0.31496062992125984"/>
  <pageSetup paperSize="8" scale="65" fitToHeight="0" orientation="portrait" r:id="rId1"/>
  <customProperties>
    <customPr name="_pios_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CDC2-48F3-4D43-8A66-906FC7FFE6AC}">
  <dimension ref="A1:I50"/>
  <sheetViews>
    <sheetView topLeftCell="A15" workbookViewId="0">
      <selection activeCell="G44" sqref="G44"/>
    </sheetView>
  </sheetViews>
  <sheetFormatPr baseColWidth="10" defaultRowHeight="14.5" x14ac:dyDescent="0.35"/>
  <cols>
    <col min="2" max="2" width="14" customWidth="1"/>
    <col min="6" max="6" width="105.54296875" customWidth="1"/>
    <col min="7" max="7" width="15.08984375" customWidth="1"/>
  </cols>
  <sheetData>
    <row r="1" spans="1:9" ht="15" thickBot="1" x14ac:dyDescent="0.4">
      <c r="A1" s="670" t="s">
        <v>2389</v>
      </c>
      <c r="B1" s="671"/>
      <c r="C1" s="671"/>
      <c r="D1" s="671"/>
      <c r="E1" s="671"/>
      <c r="F1" s="671"/>
      <c r="G1" s="672"/>
    </row>
    <row r="2" spans="1:9" ht="65.5" thickBot="1" x14ac:dyDescent="0.4">
      <c r="A2" s="225" t="s">
        <v>2390</v>
      </c>
      <c r="B2" s="226" t="s">
        <v>2391</v>
      </c>
      <c r="C2" s="227" t="s">
        <v>2392</v>
      </c>
      <c r="D2" s="206" t="s">
        <v>2393</v>
      </c>
      <c r="E2" s="228" t="s">
        <v>2394</v>
      </c>
      <c r="F2" s="255" t="s">
        <v>2395</v>
      </c>
      <c r="G2" s="202"/>
    </row>
    <row r="3" spans="1:9" ht="15" thickBot="1" x14ac:dyDescent="0.4">
      <c r="A3" s="220"/>
      <c r="B3" s="226"/>
      <c r="C3" s="243"/>
      <c r="D3" s="206"/>
      <c r="E3" s="228"/>
      <c r="F3" s="198"/>
      <c r="G3" s="219"/>
    </row>
    <row r="4" spans="1:9" ht="15" thickBot="1" x14ac:dyDescent="0.4">
      <c r="A4" s="220"/>
      <c r="B4" s="291"/>
      <c r="C4" s="292"/>
      <c r="D4" s="293"/>
      <c r="E4" s="293"/>
      <c r="F4" s="198"/>
      <c r="G4" s="294">
        <v>2024</v>
      </c>
      <c r="H4" s="294" t="s">
        <v>2607</v>
      </c>
      <c r="I4" s="294" t="s">
        <v>2744</v>
      </c>
    </row>
    <row r="5" spans="1:9" ht="15" thickBot="1" x14ac:dyDescent="0.4">
      <c r="A5" s="199" t="s">
        <v>2396</v>
      </c>
      <c r="B5" s="200" t="s">
        <v>2397</v>
      </c>
      <c r="C5" s="673" t="s">
        <v>2398</v>
      </c>
      <c r="D5" s="674"/>
      <c r="E5" s="674"/>
      <c r="F5" s="675"/>
      <c r="G5" s="201" t="s">
        <v>2399</v>
      </c>
    </row>
    <row r="6" spans="1:9" x14ac:dyDescent="0.35">
      <c r="A6" s="221" t="s">
        <v>2400</v>
      </c>
      <c r="B6" s="229">
        <v>905</v>
      </c>
      <c r="C6" s="676" t="s">
        <v>2401</v>
      </c>
      <c r="D6" s="237">
        <v>2001</v>
      </c>
      <c r="E6" s="238" t="s">
        <v>2402</v>
      </c>
      <c r="F6" s="232" t="s">
        <v>2403</v>
      </c>
      <c r="G6" s="203">
        <f>'GLOBAL Ministres '!T30</f>
        <v>3995</v>
      </c>
      <c r="H6" s="203">
        <f>'GLOBAL Ministres '!U30</f>
        <v>-3995</v>
      </c>
      <c r="I6" s="203">
        <f>'GLOBAL Ministres '!V30</f>
        <v>0</v>
      </c>
    </row>
    <row r="7" spans="1:9" x14ac:dyDescent="0.35">
      <c r="A7" s="222" t="s">
        <v>2404</v>
      </c>
      <c r="B7" s="214">
        <v>925</v>
      </c>
      <c r="C7" s="677"/>
      <c r="D7" s="207">
        <v>2002</v>
      </c>
      <c r="E7" s="239" t="s">
        <v>2402</v>
      </c>
      <c r="F7" s="233" t="s">
        <v>2405</v>
      </c>
      <c r="G7" s="204"/>
      <c r="H7" s="204"/>
      <c r="I7" s="204"/>
    </row>
    <row r="8" spans="1:9" x14ac:dyDescent="0.35">
      <c r="A8" s="222" t="s">
        <v>2406</v>
      </c>
      <c r="B8" s="214">
        <v>912</v>
      </c>
      <c r="C8" s="677"/>
      <c r="D8" s="207">
        <v>2003</v>
      </c>
      <c r="E8" s="239" t="s">
        <v>2402</v>
      </c>
      <c r="F8" s="234" t="s">
        <v>2407</v>
      </c>
      <c r="G8" s="205">
        <f>'GLOBAL Ministres '!T185+'GLOBAL Ministres '!T186+'GLOBAL Ministres '!T190+'GLOBAL Ministres '!T224+'GLOBAL Ministres '!T225</f>
        <v>0</v>
      </c>
      <c r="H8" s="205">
        <f>'GLOBAL Ministres '!U185+'GLOBAL Ministres '!U186+'GLOBAL Ministres '!U190+'GLOBAL Ministres '!U224+'GLOBAL Ministres '!U225</f>
        <v>0</v>
      </c>
      <c r="I8" s="205">
        <f>'GLOBAL Ministres '!V185+'GLOBAL Ministres '!V186+'GLOBAL Ministres '!V190+'GLOBAL Ministres '!V224+'GLOBAL Ministres '!V225</f>
        <v>0</v>
      </c>
    </row>
    <row r="9" spans="1:9" x14ac:dyDescent="0.35">
      <c r="A9" s="222" t="s">
        <v>2408</v>
      </c>
      <c r="B9" s="214">
        <v>908</v>
      </c>
      <c r="C9" s="677"/>
      <c r="D9" s="207">
        <v>2004</v>
      </c>
      <c r="E9" s="239" t="s">
        <v>2402</v>
      </c>
      <c r="F9" s="234" t="s">
        <v>2409</v>
      </c>
      <c r="G9" s="205">
        <f>'GLOBAL Ministres '!T192+'GLOBAL Ministres '!T217+'GLOBAL Ministres '!T218+'GLOBAL Ministres '!T219+'GLOBAL Ministres '!T220</f>
        <v>2000</v>
      </c>
      <c r="H9" s="205">
        <f>'GLOBAL Ministres '!U192+'GLOBAL Ministres '!U217+'GLOBAL Ministres '!U218+'GLOBAL Ministres '!U219+'GLOBAL Ministres '!U220</f>
        <v>-2000</v>
      </c>
      <c r="I9" s="205">
        <f>'GLOBAL Ministres '!V192+'GLOBAL Ministres '!V217+'GLOBAL Ministres '!V218+'GLOBAL Ministres '!V219+'GLOBAL Ministres '!V220</f>
        <v>0</v>
      </c>
    </row>
    <row r="10" spans="1:9" x14ac:dyDescent="0.35">
      <c r="A10" s="222" t="s">
        <v>2410</v>
      </c>
      <c r="B10" s="214">
        <v>910</v>
      </c>
      <c r="C10" s="677"/>
      <c r="D10" s="207">
        <v>2005</v>
      </c>
      <c r="E10" s="239" t="s">
        <v>2402</v>
      </c>
      <c r="F10" s="234" t="s">
        <v>2411</v>
      </c>
      <c r="G10" s="205">
        <f>'GLOBAL Ministres '!T181+'GLOBAL Ministres '!T211+'GLOBAL Ministres '!T221+'GLOBAL Ministres '!T222+'GLOBAL Ministres '!T228+'GLOBAL Ministres '!T229+'GLOBAL Ministres '!T232</f>
        <v>93334</v>
      </c>
      <c r="H10" s="205">
        <f>'GLOBAL Ministres '!U181+'GLOBAL Ministres '!U211+'GLOBAL Ministres '!U221+'GLOBAL Ministres '!U222+'GLOBAL Ministres '!U228+'GLOBAL Ministres '!U229+'GLOBAL Ministres '!U232</f>
        <v>-93334</v>
      </c>
      <c r="I10" s="205">
        <f>'GLOBAL Ministres '!V181+'GLOBAL Ministres '!V211+'GLOBAL Ministres '!V221+'GLOBAL Ministres '!V222+'GLOBAL Ministres '!V228+'GLOBAL Ministres '!V229+'GLOBAL Ministres '!V232</f>
        <v>0</v>
      </c>
    </row>
    <row r="11" spans="1:9" x14ac:dyDescent="0.35">
      <c r="A11" s="222" t="s">
        <v>2412</v>
      </c>
      <c r="B11" s="214">
        <v>911</v>
      </c>
      <c r="C11" s="677"/>
      <c r="D11" s="207">
        <v>2006</v>
      </c>
      <c r="E11" s="239" t="s">
        <v>2402</v>
      </c>
      <c r="F11" s="234" t="s">
        <v>2413</v>
      </c>
      <c r="G11" s="295">
        <f>'GLOBAL Ministres '!T227</f>
        <v>0</v>
      </c>
      <c r="H11" s="295">
        <f>'GLOBAL Ministres '!U227</f>
        <v>0</v>
      </c>
      <c r="I11" s="295">
        <f>'GLOBAL Ministres '!V227</f>
        <v>0</v>
      </c>
    </row>
    <row r="12" spans="1:9" x14ac:dyDescent="0.35">
      <c r="A12" s="222" t="s">
        <v>2414</v>
      </c>
      <c r="B12" s="214">
        <v>907</v>
      </c>
      <c r="C12" s="677"/>
      <c r="D12" s="207">
        <v>2007</v>
      </c>
      <c r="E12" s="239" t="s">
        <v>2402</v>
      </c>
      <c r="F12" s="234" t="s">
        <v>2415</v>
      </c>
      <c r="G12" s="205">
        <f>'GLOBAL Ministres '!T194+'GLOBAL Ministres '!T195+'GLOBAL Ministres '!T196+'GLOBAL Ministres '!T197+'GLOBAL Ministres '!T198+'GLOBAL Ministres '!T199+'GLOBAL Ministres '!T200+'GLOBAL Ministres '!T202+'GLOBAL Ministres '!T203+'GLOBAL Ministres '!T204+'GLOBAL Ministres '!T205+'GLOBAL Ministres '!T206+'GLOBAL Ministres '!T207+'GLOBAL Ministres '!T208+'GLOBAL Ministres '!T212</f>
        <v>3000</v>
      </c>
      <c r="H12" s="205">
        <f>'GLOBAL Ministres '!U194+'GLOBAL Ministres '!U195+'GLOBAL Ministres '!U196+'GLOBAL Ministres '!U197+'GLOBAL Ministres '!U198+'GLOBAL Ministres '!U199+'GLOBAL Ministres '!U200+'GLOBAL Ministres '!U202+'GLOBAL Ministres '!U203+'GLOBAL Ministres '!U204+'GLOBAL Ministres '!U205+'GLOBAL Ministres '!U206+'GLOBAL Ministres '!U207+'GLOBAL Ministres '!U208+'GLOBAL Ministres '!U212</f>
        <v>-3000</v>
      </c>
      <c r="I12" s="205">
        <f>'GLOBAL Ministres '!V194+'GLOBAL Ministres '!V195+'GLOBAL Ministres '!V196+'GLOBAL Ministres '!V197+'GLOBAL Ministres '!V198+'GLOBAL Ministres '!V199+'GLOBAL Ministres '!V200+'GLOBAL Ministres '!V202+'GLOBAL Ministres '!V203+'GLOBAL Ministres '!V204+'GLOBAL Ministres '!V205+'GLOBAL Ministres '!V206+'GLOBAL Ministres '!V207+'GLOBAL Ministres '!V208+'GLOBAL Ministres '!V212</f>
        <v>0</v>
      </c>
    </row>
    <row r="13" spans="1:9" x14ac:dyDescent="0.35">
      <c r="A13" s="222" t="s">
        <v>2416</v>
      </c>
      <c r="B13" s="214">
        <v>909</v>
      </c>
      <c r="C13" s="677"/>
      <c r="D13" s="207">
        <v>2008</v>
      </c>
      <c r="E13" s="239" t="s">
        <v>2402</v>
      </c>
      <c r="F13" s="233" t="s">
        <v>2417</v>
      </c>
      <c r="G13" s="205">
        <f>'GLOBAL Ministres '!T215</f>
        <v>0</v>
      </c>
      <c r="H13" s="205">
        <f>'GLOBAL Ministres '!U215</f>
        <v>0</v>
      </c>
      <c r="I13" s="205"/>
    </row>
    <row r="14" spans="1:9" x14ac:dyDescent="0.35">
      <c r="A14" s="222" t="s">
        <v>2418</v>
      </c>
      <c r="B14" s="214">
        <v>919</v>
      </c>
      <c r="C14" s="677"/>
      <c r="D14" s="207">
        <v>2009</v>
      </c>
      <c r="E14" s="239" t="s">
        <v>2402</v>
      </c>
      <c r="F14" s="234" t="s">
        <v>2419</v>
      </c>
      <c r="G14" s="295">
        <f>'GLOBAL Ministres '!T426</f>
        <v>794</v>
      </c>
      <c r="H14" s="295">
        <f>'GLOBAL Ministres '!U426</f>
        <v>-794</v>
      </c>
      <c r="I14" s="295">
        <f>'GLOBAL Ministres '!V426</f>
        <v>0</v>
      </c>
    </row>
    <row r="15" spans="1:9" x14ac:dyDescent="0.35">
      <c r="A15" s="222" t="s">
        <v>2420</v>
      </c>
      <c r="B15" s="214">
        <v>918</v>
      </c>
      <c r="C15" s="677"/>
      <c r="D15" s="207">
        <v>2010</v>
      </c>
      <c r="E15" s="239" t="s">
        <v>2402</v>
      </c>
      <c r="F15" s="233" t="s">
        <v>2421</v>
      </c>
      <c r="G15" s="204"/>
      <c r="H15" s="204"/>
      <c r="I15" s="204"/>
    </row>
    <row r="16" spans="1:9" x14ac:dyDescent="0.35">
      <c r="A16" s="222" t="s">
        <v>2422</v>
      </c>
      <c r="B16" s="214">
        <v>906</v>
      </c>
      <c r="C16" s="677"/>
      <c r="D16" s="207">
        <v>2011</v>
      </c>
      <c r="E16" s="239" t="s">
        <v>2402</v>
      </c>
      <c r="F16" s="233" t="s">
        <v>2423</v>
      </c>
      <c r="G16" s="205">
        <f>'GLOBAL Ministres '!T32+'GLOBAL Ministres '!T34+'GLOBAL Ministres '!T36+'GLOBAL Ministres '!T436+'GLOBAL Ministres '!T320</f>
        <v>2500</v>
      </c>
      <c r="H16" s="205">
        <f>'GLOBAL Ministres '!U32+'GLOBAL Ministres '!U34+'GLOBAL Ministres '!U36+'GLOBAL Ministres '!U436+'GLOBAL Ministres '!U320</f>
        <v>-2500</v>
      </c>
      <c r="I16" s="205"/>
    </row>
    <row r="17" spans="1:9" x14ac:dyDescent="0.35">
      <c r="A17" s="222" t="s">
        <v>2424</v>
      </c>
      <c r="B17" s="214">
        <v>916</v>
      </c>
      <c r="C17" s="677"/>
      <c r="D17" s="207">
        <v>2012</v>
      </c>
      <c r="E17" s="239" t="s">
        <v>2402</v>
      </c>
      <c r="F17" s="234" t="s">
        <v>2425</v>
      </c>
      <c r="G17" s="205">
        <f>'GLOBAL Ministres '!T433</f>
        <v>1500</v>
      </c>
      <c r="H17" s="205">
        <f>'GLOBAL Ministres '!U433</f>
        <v>-1500</v>
      </c>
      <c r="I17" s="205">
        <f>'GLOBAL Ministres '!V433</f>
        <v>0</v>
      </c>
    </row>
    <row r="18" spans="1:9" x14ac:dyDescent="0.35">
      <c r="A18" s="222" t="s">
        <v>2426</v>
      </c>
      <c r="B18" s="214">
        <v>921</v>
      </c>
      <c r="C18" s="677"/>
      <c r="D18" s="207">
        <v>2013</v>
      </c>
      <c r="E18" s="239" t="s">
        <v>2402</v>
      </c>
      <c r="F18" s="234" t="s">
        <v>2427</v>
      </c>
      <c r="G18" s="205">
        <f>'GLOBAL Ministres '!T454</f>
        <v>0</v>
      </c>
      <c r="H18" s="205">
        <f>'GLOBAL Ministres '!U454</f>
        <v>0</v>
      </c>
      <c r="I18" s="205">
        <f>'GLOBAL Ministres '!V454</f>
        <v>0</v>
      </c>
    </row>
    <row r="19" spans="1:9" x14ac:dyDescent="0.35">
      <c r="A19" s="222" t="s">
        <v>2428</v>
      </c>
      <c r="B19" s="214" t="s">
        <v>2429</v>
      </c>
      <c r="C19" s="677"/>
      <c r="D19" s="207">
        <v>2014</v>
      </c>
      <c r="E19" s="239" t="s">
        <v>2402</v>
      </c>
      <c r="F19" s="234" t="s">
        <v>2430</v>
      </c>
      <c r="G19" s="205">
        <f>'GLOBAL Ministres '!T427+'GLOBAL Ministres '!T439+'GLOBAL Ministres '!T444</f>
        <v>501</v>
      </c>
      <c r="H19" s="205">
        <f>'GLOBAL Ministres '!U427+'GLOBAL Ministres '!U439+'GLOBAL Ministres '!U444</f>
        <v>-501</v>
      </c>
      <c r="I19" s="205">
        <f>'GLOBAL Ministres '!V427+'GLOBAL Ministres '!V439+'GLOBAL Ministres '!V444</f>
        <v>0</v>
      </c>
    </row>
    <row r="20" spans="1:9" x14ac:dyDescent="0.35">
      <c r="A20" s="222" t="s">
        <v>2431</v>
      </c>
      <c r="B20" s="214" t="s">
        <v>2432</v>
      </c>
      <c r="C20" s="677"/>
      <c r="D20" s="207">
        <v>2015</v>
      </c>
      <c r="E20" s="239" t="s">
        <v>2402</v>
      </c>
      <c r="F20" s="234" t="s">
        <v>2433</v>
      </c>
      <c r="G20" s="205">
        <f>'GLOBAL Ministres '!T428+'GLOBAL Ministres '!T440+'GLOBAL Ministres '!T445</f>
        <v>46</v>
      </c>
      <c r="H20" s="205">
        <f>'GLOBAL Ministres '!U428+'GLOBAL Ministres '!U440+'GLOBAL Ministres '!U445</f>
        <v>-46</v>
      </c>
      <c r="I20" s="205">
        <f>'GLOBAL Ministres '!V428+'GLOBAL Ministres '!V440+'GLOBAL Ministres '!V445</f>
        <v>0</v>
      </c>
    </row>
    <row r="21" spans="1:9" x14ac:dyDescent="0.35">
      <c r="A21" s="222" t="s">
        <v>2434</v>
      </c>
      <c r="B21" s="214" t="s">
        <v>2435</v>
      </c>
      <c r="C21" s="677"/>
      <c r="D21" s="207">
        <v>2016</v>
      </c>
      <c r="E21" s="239" t="s">
        <v>2402</v>
      </c>
      <c r="F21" s="234" t="s">
        <v>2436</v>
      </c>
      <c r="G21" s="205">
        <f>'GLOBAL Ministres '!T432+'GLOBAL Ministres '!T441+'GLOBAL Ministres '!T446+'GLOBAL Ministres '!T437+'GLOBAL Ministres '!T455</f>
        <v>16</v>
      </c>
      <c r="H21" s="205">
        <f>'GLOBAL Ministres '!U432+'GLOBAL Ministres '!U441+'GLOBAL Ministres '!U446+'GLOBAL Ministres '!U437+'GLOBAL Ministres '!U455</f>
        <v>-16</v>
      </c>
      <c r="I21" s="205">
        <f>'GLOBAL Ministres '!V432+'GLOBAL Ministres '!V441+'GLOBAL Ministres '!V446+'GLOBAL Ministres '!V437+'GLOBAL Ministres '!V455</f>
        <v>0</v>
      </c>
    </row>
    <row r="22" spans="1:9" x14ac:dyDescent="0.35">
      <c r="A22" s="222" t="s">
        <v>2437</v>
      </c>
      <c r="B22" s="214" t="s">
        <v>2438</v>
      </c>
      <c r="C22" s="677"/>
      <c r="D22" s="207">
        <v>2017</v>
      </c>
      <c r="E22" s="239" t="s">
        <v>2402</v>
      </c>
      <c r="F22" s="234" t="s">
        <v>2439</v>
      </c>
      <c r="G22" s="205">
        <f>'GLOBAL Ministres '!T449+'GLOBAL Ministres '!T453+'GLOBAL Ministres '!T462+'GLOBAL Ministres '!T464+'GLOBAL Ministres '!T465</f>
        <v>879</v>
      </c>
      <c r="H22" s="205">
        <f>'GLOBAL Ministres '!U449+'GLOBAL Ministres '!U453+'GLOBAL Ministres '!U462+'GLOBAL Ministres '!U464+'GLOBAL Ministres '!U465</f>
        <v>-879</v>
      </c>
      <c r="I22" s="205">
        <f>'GLOBAL Ministres '!V449+'GLOBAL Ministres '!V453+'GLOBAL Ministres '!V462+'GLOBAL Ministres '!V464+'GLOBAL Ministres '!V465</f>
        <v>0</v>
      </c>
    </row>
    <row r="23" spans="1:9" x14ac:dyDescent="0.35">
      <c r="A23" s="222" t="s">
        <v>2440</v>
      </c>
      <c r="B23" s="214" t="s">
        <v>2441</v>
      </c>
      <c r="C23" s="677"/>
      <c r="D23" s="207">
        <v>2018</v>
      </c>
      <c r="E23" s="239" t="s">
        <v>2402</v>
      </c>
      <c r="F23" s="234" t="s">
        <v>2442</v>
      </c>
      <c r="G23" s="205">
        <f>'GLOBAL Ministres '!T389+'GLOBAL Ministres '!T409</f>
        <v>0</v>
      </c>
      <c r="H23" s="205">
        <f>'GLOBAL Ministres '!U389+'GLOBAL Ministres '!U409</f>
        <v>0</v>
      </c>
      <c r="I23" s="205">
        <f>'GLOBAL Ministres '!V389+'GLOBAL Ministres '!V409</f>
        <v>0</v>
      </c>
    </row>
    <row r="24" spans="1:9" x14ac:dyDescent="0.35">
      <c r="A24" s="222" t="s">
        <v>2443</v>
      </c>
      <c r="B24" s="214" t="s">
        <v>2444</v>
      </c>
      <c r="C24" s="677"/>
      <c r="D24" s="207">
        <v>2019</v>
      </c>
      <c r="E24" s="239" t="s">
        <v>2402</v>
      </c>
      <c r="F24" s="234" t="s">
        <v>2445</v>
      </c>
      <c r="G24" s="205">
        <f>'GLOBAL Ministres '!T294+'GLOBAL Ministres '!T295+'GLOBAL Ministres '!T298+'GLOBAL Ministres '!T299+'GLOBAL Ministres '!T301+'GLOBAL Ministres '!T303+'GLOBAL Ministres '!T305+'GLOBAL Ministres '!T307+'GLOBAL Ministres '!T308+'GLOBAL Ministres '!T318+'GLOBAL Ministres '!T323+'GLOBAL Ministres '!T327+'GLOBAL Ministres '!T329++'GLOBAL Ministres '!T339+'GLOBAL Ministres '!T340</f>
        <v>34154</v>
      </c>
      <c r="H24" s="205">
        <f>'GLOBAL Ministres '!U294+'GLOBAL Ministres '!U295+'GLOBAL Ministres '!U298+'GLOBAL Ministres '!U299+'GLOBAL Ministres '!U301+'GLOBAL Ministres '!U303+'GLOBAL Ministres '!U305+'GLOBAL Ministres '!U307+'GLOBAL Ministres '!U308+'GLOBAL Ministres '!U318+'GLOBAL Ministres '!U323+'GLOBAL Ministres '!U327+'GLOBAL Ministres '!U329++'GLOBAL Ministres '!U339+'GLOBAL Ministres '!U340</f>
        <v>-34154</v>
      </c>
      <c r="I24" s="205">
        <f>'GLOBAL Ministres '!V294+'GLOBAL Ministres '!V295+'GLOBAL Ministres '!V298+'GLOBAL Ministres '!V299+'GLOBAL Ministres '!V301+'GLOBAL Ministres '!V303+'GLOBAL Ministres '!V305+'GLOBAL Ministres '!V307+'GLOBAL Ministres '!V308+'GLOBAL Ministres '!V318+'GLOBAL Ministres '!V323+'GLOBAL Ministres '!V327+'GLOBAL Ministres '!V329++'GLOBAL Ministres '!V339+'GLOBAL Ministres '!V340</f>
        <v>0</v>
      </c>
    </row>
    <row r="25" spans="1:9" x14ac:dyDescent="0.35">
      <c r="A25" s="222" t="s">
        <v>2446</v>
      </c>
      <c r="B25" s="214" t="s">
        <v>2479</v>
      </c>
      <c r="C25" s="677"/>
      <c r="D25" s="207">
        <v>2020</v>
      </c>
      <c r="E25" s="239" t="s">
        <v>2402</v>
      </c>
      <c r="F25" s="234" t="s">
        <v>2447</v>
      </c>
      <c r="G25" s="204"/>
      <c r="H25" s="204"/>
      <c r="I25" s="204"/>
    </row>
    <row r="26" spans="1:9" x14ac:dyDescent="0.35">
      <c r="A26" s="222" t="s">
        <v>2448</v>
      </c>
      <c r="B26" s="214" t="s">
        <v>2449</v>
      </c>
      <c r="C26" s="677"/>
      <c r="D26" s="207">
        <v>2021</v>
      </c>
      <c r="E26" s="239" t="s">
        <v>2402</v>
      </c>
      <c r="F26" s="234" t="s">
        <v>2450</v>
      </c>
      <c r="G26" s="205">
        <f>'GLOBAL Ministres '!T293+'GLOBAL Ministres '!T296+'GLOBAL Ministres '!T297+'GLOBAL Ministres '!T300+'GLOBAL Ministres '!T302+'GLOBAL Ministres '!T304+'GLOBAL Ministres '!T306+'GLOBAL Ministres '!T309+'GLOBAL Ministres '!T310+'GLOBAL Ministres '!T311+'GLOBAL Ministres '!T313+'GLOBAL Ministres '!T315+'GLOBAL Ministres '!T316+'GLOBAL Ministres '!T319+'GLOBAL Ministres '!T324+'GLOBAL Ministres '!T325+'GLOBAL Ministres '!T326+'GLOBAL Ministres '!T328+'GLOBAL Ministres '!T338</f>
        <v>121258</v>
      </c>
      <c r="H26" s="205">
        <f>'GLOBAL Ministres '!U293+'GLOBAL Ministres '!U296+'GLOBAL Ministres '!U297+'GLOBAL Ministres '!U300+'GLOBAL Ministres '!U302+'GLOBAL Ministres '!U304+'GLOBAL Ministres '!U306+'GLOBAL Ministres '!U309+'GLOBAL Ministres '!U310+'GLOBAL Ministres '!U311+'GLOBAL Ministres '!U313+'GLOBAL Ministres '!U315+'GLOBAL Ministres '!U316+'GLOBAL Ministres '!U319+'GLOBAL Ministres '!U324+'GLOBAL Ministres '!U325+'GLOBAL Ministres '!U326+'GLOBAL Ministres '!U328+'GLOBAL Ministres '!U338</f>
        <v>-121258</v>
      </c>
      <c r="I26" s="205">
        <f>'GLOBAL Ministres '!V293+'GLOBAL Ministres '!V296+'GLOBAL Ministres '!V297+'GLOBAL Ministres '!V300+'GLOBAL Ministres '!V302+'GLOBAL Ministres '!V304+'GLOBAL Ministres '!V306+'GLOBAL Ministres '!V309+'GLOBAL Ministres '!V310+'GLOBAL Ministres '!V311+'GLOBAL Ministres '!V313+'GLOBAL Ministres '!V315+'GLOBAL Ministres '!V316+'GLOBAL Ministres '!V319+'GLOBAL Ministres '!V324+'GLOBAL Ministres '!V325+'GLOBAL Ministres '!V326+'GLOBAL Ministres '!V328+'GLOBAL Ministres '!V338</f>
        <v>0</v>
      </c>
    </row>
    <row r="27" spans="1:9" x14ac:dyDescent="0.35">
      <c r="A27" s="222" t="s">
        <v>2451</v>
      </c>
      <c r="B27" s="214" t="s">
        <v>2452</v>
      </c>
      <c r="C27" s="677"/>
      <c r="D27" s="207">
        <v>2022</v>
      </c>
      <c r="E27" s="239" t="s">
        <v>2402</v>
      </c>
      <c r="F27" s="233" t="s">
        <v>2453</v>
      </c>
      <c r="G27" s="205"/>
      <c r="H27" s="205"/>
      <c r="I27" s="205"/>
    </row>
    <row r="28" spans="1:9" x14ac:dyDescent="0.35">
      <c r="A28" s="222" t="s">
        <v>2454</v>
      </c>
      <c r="B28" s="214" t="s">
        <v>2455</v>
      </c>
      <c r="C28" s="677"/>
      <c r="D28" s="207">
        <v>2023</v>
      </c>
      <c r="E28" s="239" t="s">
        <v>2402</v>
      </c>
      <c r="F28" s="233" t="s">
        <v>2456</v>
      </c>
      <c r="G28" s="205"/>
      <c r="H28" s="205"/>
      <c r="I28" s="205"/>
    </row>
    <row r="29" spans="1:9" x14ac:dyDescent="0.35">
      <c r="A29" s="222" t="s">
        <v>2457</v>
      </c>
      <c r="B29" s="214" t="s">
        <v>2458</v>
      </c>
      <c r="C29" s="677"/>
      <c r="D29" s="207">
        <v>2024</v>
      </c>
      <c r="E29" s="239" t="s">
        <v>2402</v>
      </c>
      <c r="F29" s="234" t="s">
        <v>2459</v>
      </c>
      <c r="G29" s="205">
        <f>'GLOBAL Ministres '!T403+'GLOBAL Ministres '!T399</f>
        <v>11000</v>
      </c>
      <c r="H29" s="205">
        <f>'GLOBAL Ministres '!U403+'GLOBAL Ministres '!U399</f>
        <v>-11000</v>
      </c>
      <c r="I29" s="205">
        <f>'GLOBAL Ministres '!V403+'GLOBAL Ministres '!V399</f>
        <v>0</v>
      </c>
    </row>
    <row r="30" spans="1:9" x14ac:dyDescent="0.35">
      <c r="A30" s="222" t="s">
        <v>2460</v>
      </c>
      <c r="B30" s="214" t="s">
        <v>2461</v>
      </c>
      <c r="C30" s="677"/>
      <c r="D30" s="207">
        <v>2025</v>
      </c>
      <c r="E30" s="239" t="s">
        <v>2402</v>
      </c>
      <c r="F30" s="234" t="s">
        <v>2462</v>
      </c>
      <c r="G30" s="205">
        <f>'GLOBAL Ministres '!T394+'GLOBAL Ministres '!T400+'GLOBAL Ministres '!T401+'GLOBAL Ministres '!T404+'GLOBAL Ministres '!T405</f>
        <v>0</v>
      </c>
      <c r="H30" s="205">
        <f>'GLOBAL Ministres '!U394+'GLOBAL Ministres '!U400+'GLOBAL Ministres '!U401+'GLOBAL Ministres '!U404+'GLOBAL Ministres '!U405</f>
        <v>0</v>
      </c>
      <c r="I30" s="205">
        <f>'GLOBAL Ministres '!V394+'GLOBAL Ministres '!V400+'GLOBAL Ministres '!V401+'GLOBAL Ministres '!V404+'GLOBAL Ministres '!V405</f>
        <v>0</v>
      </c>
    </row>
    <row r="31" spans="1:9" x14ac:dyDescent="0.35">
      <c r="A31" s="222" t="s">
        <v>2463</v>
      </c>
      <c r="B31" s="214" t="s">
        <v>2464</v>
      </c>
      <c r="C31" s="677"/>
      <c r="D31" s="207">
        <v>2026</v>
      </c>
      <c r="E31" s="239" t="s">
        <v>2402</v>
      </c>
      <c r="F31" s="234" t="s">
        <v>2465</v>
      </c>
      <c r="G31" s="205">
        <f>'GLOBAL Ministres '!T417</f>
        <v>7987</v>
      </c>
      <c r="H31" s="205">
        <f>'GLOBAL Ministres '!U417</f>
        <v>-7987</v>
      </c>
      <c r="I31" s="205">
        <f>'GLOBAL Ministres '!V417</f>
        <v>0</v>
      </c>
    </row>
    <row r="32" spans="1:9" x14ac:dyDescent="0.35">
      <c r="A32" s="222" t="s">
        <v>2466</v>
      </c>
      <c r="B32" s="214" t="s">
        <v>2479</v>
      </c>
      <c r="C32" s="677"/>
      <c r="D32" s="207">
        <v>2027</v>
      </c>
      <c r="E32" s="239" t="s">
        <v>2402</v>
      </c>
      <c r="F32" s="235" t="s">
        <v>2467</v>
      </c>
      <c r="G32" s="204"/>
      <c r="H32" s="204"/>
      <c r="I32" s="204"/>
    </row>
    <row r="33" spans="1:9" x14ac:dyDescent="0.35">
      <c r="A33" s="223" t="s">
        <v>2468</v>
      </c>
      <c r="B33" s="230"/>
      <c r="C33" s="677"/>
      <c r="D33" s="208">
        <v>2028</v>
      </c>
      <c r="E33" s="240" t="s">
        <v>2402</v>
      </c>
      <c r="F33" s="233" t="s">
        <v>2469</v>
      </c>
      <c r="G33" s="204"/>
      <c r="H33" s="204"/>
      <c r="I33" s="204"/>
    </row>
    <row r="34" spans="1:9" ht="15" thickBot="1" x14ac:dyDescent="0.4">
      <c r="A34" s="224" t="s">
        <v>2470</v>
      </c>
      <c r="B34" s="231" t="s">
        <v>2471</v>
      </c>
      <c r="C34" s="678"/>
      <c r="D34" s="241">
        <v>2029</v>
      </c>
      <c r="E34" s="242" t="s">
        <v>2402</v>
      </c>
      <c r="F34" s="236" t="s">
        <v>2472</v>
      </c>
      <c r="G34" s="296">
        <f>'GLOBAL Ministres '!T105+'GLOBAL Ministres '!T106+'GLOBAL Ministres '!T107+'GLOBAL Ministres '!T108+'GLOBAL Ministres '!T109+'GLOBAL Ministres '!T110+'GLOBAL Ministres '!T111+'GLOBAL Ministres '!T112+'GLOBAL Ministres '!T113+'GLOBAL Ministres '!T141+'GLOBAL Ministres '!T142</f>
        <v>28997</v>
      </c>
      <c r="H34" s="296">
        <f>'GLOBAL Ministres '!U105+'GLOBAL Ministres '!U106+'GLOBAL Ministres '!U107+'GLOBAL Ministres '!U108+'GLOBAL Ministres '!U109+'GLOBAL Ministres '!U110+'GLOBAL Ministres '!U111+'GLOBAL Ministres '!U112+'GLOBAL Ministres '!U113+'GLOBAL Ministres '!U141+'GLOBAL Ministres '!U142</f>
        <v>-28997</v>
      </c>
      <c r="I34" s="296">
        <f>'GLOBAL Ministres '!V105+'GLOBAL Ministres '!V106+'GLOBAL Ministres '!V107+'GLOBAL Ministres '!V108+'GLOBAL Ministres '!V109+'GLOBAL Ministres '!V110+'GLOBAL Ministres '!V111+'GLOBAL Ministres '!V112+'GLOBAL Ministres '!V113+'GLOBAL Ministres '!V141+'GLOBAL Ministres '!V142</f>
        <v>0</v>
      </c>
    </row>
    <row r="35" spans="1:9" ht="15" thickBot="1" x14ac:dyDescent="0.4">
      <c r="A35" s="215"/>
      <c r="B35" s="216"/>
      <c r="C35" s="667" t="s">
        <v>2480</v>
      </c>
      <c r="D35" s="668"/>
      <c r="E35" s="669"/>
      <c r="F35" s="217"/>
      <c r="G35" s="218">
        <f>SUM(G6:G34)</f>
        <v>311961</v>
      </c>
      <c r="H35" s="218">
        <f t="shared" ref="H35:I35" si="0">SUM(H6:H34)</f>
        <v>-311961</v>
      </c>
      <c r="I35" s="218">
        <f t="shared" si="0"/>
        <v>0</v>
      </c>
    </row>
    <row r="36" spans="1:9" ht="15" thickBot="1" x14ac:dyDescent="0.4">
      <c r="A36" s="199" t="s">
        <v>2396</v>
      </c>
      <c r="B36" s="199" t="s">
        <v>2397</v>
      </c>
      <c r="C36" s="679" t="s">
        <v>2473</v>
      </c>
      <c r="D36" s="679"/>
      <c r="E36" s="679"/>
      <c r="F36" s="680"/>
      <c r="G36" s="202"/>
    </row>
    <row r="37" spans="1:9" x14ac:dyDescent="0.35">
      <c r="A37" s="251">
        <v>899001</v>
      </c>
      <c r="B37" s="252">
        <v>899001</v>
      </c>
      <c r="C37" s="676" t="s">
        <v>2474</v>
      </c>
      <c r="D37" s="237">
        <v>3001</v>
      </c>
      <c r="E37" s="238" t="s">
        <v>2475</v>
      </c>
      <c r="F37" s="232" t="s">
        <v>1909</v>
      </c>
      <c r="G37" s="203">
        <f>'GLOBAL Ministres '!T154</f>
        <v>183402</v>
      </c>
      <c r="H37" s="203">
        <f>'GLOBAL Ministres '!U154</f>
        <v>-183402</v>
      </c>
      <c r="I37" s="203">
        <f>'GLOBAL Ministres '!V154</f>
        <v>0</v>
      </c>
    </row>
    <row r="38" spans="1:9" x14ac:dyDescent="0.35">
      <c r="A38" s="251">
        <v>899002</v>
      </c>
      <c r="B38" s="252">
        <v>899002</v>
      </c>
      <c r="C38" s="677"/>
      <c r="D38" s="209">
        <v>3002</v>
      </c>
      <c r="E38" s="246" t="s">
        <v>2475</v>
      </c>
      <c r="F38" s="234" t="s">
        <v>2476</v>
      </c>
      <c r="G38" s="205">
        <f>'GLOBAL Ministres '!T155</f>
        <v>0</v>
      </c>
      <c r="H38" s="205">
        <f>'GLOBAL Ministres '!U155</f>
        <v>0</v>
      </c>
      <c r="I38" s="205">
        <f>'GLOBAL Ministres '!V155</f>
        <v>0</v>
      </c>
    </row>
    <row r="39" spans="1:9" x14ac:dyDescent="0.35">
      <c r="A39" s="251">
        <v>899003</v>
      </c>
      <c r="B39" s="252">
        <v>899003</v>
      </c>
      <c r="C39" s="677"/>
      <c r="D39" s="209">
        <v>3003</v>
      </c>
      <c r="E39" s="246" t="s">
        <v>2475</v>
      </c>
      <c r="F39" s="234" t="s">
        <v>100</v>
      </c>
      <c r="G39" s="205">
        <f>'GLOBAL Ministres '!T156</f>
        <v>0</v>
      </c>
      <c r="H39" s="205">
        <f>'GLOBAL Ministres '!U156</f>
        <v>0</v>
      </c>
      <c r="I39" s="205">
        <f>'GLOBAL Ministres '!V156</f>
        <v>0</v>
      </c>
    </row>
    <row r="40" spans="1:9" x14ac:dyDescent="0.35">
      <c r="A40" s="251">
        <v>899004</v>
      </c>
      <c r="B40" s="252">
        <v>899004</v>
      </c>
      <c r="C40" s="677"/>
      <c r="D40" s="209">
        <v>3004</v>
      </c>
      <c r="E40" s="246" t="s">
        <v>2475</v>
      </c>
      <c r="F40" s="234" t="s">
        <v>1911</v>
      </c>
      <c r="G40" s="205">
        <f>'GLOBAL Ministres '!T157</f>
        <v>1077</v>
      </c>
      <c r="H40" s="205">
        <f>'GLOBAL Ministres '!U157</f>
        <v>-1077</v>
      </c>
      <c r="I40" s="205">
        <f>'GLOBAL Ministres '!V157</f>
        <v>0</v>
      </c>
    </row>
    <row r="41" spans="1:9" x14ac:dyDescent="0.35">
      <c r="A41" s="251">
        <v>899005</v>
      </c>
      <c r="B41" s="252">
        <v>899005</v>
      </c>
      <c r="C41" s="677"/>
      <c r="D41" s="210">
        <v>3005</v>
      </c>
      <c r="E41" s="247" t="s">
        <v>2475</v>
      </c>
      <c r="F41" s="244" t="s">
        <v>70</v>
      </c>
      <c r="G41" s="205">
        <f>'GLOBAL Ministres '!T158</f>
        <v>40600</v>
      </c>
      <c r="H41" s="205">
        <f>'GLOBAL Ministres '!U158</f>
        <v>-40600</v>
      </c>
      <c r="I41" s="205">
        <f>'GLOBAL Ministres '!V158</f>
        <v>0</v>
      </c>
    </row>
    <row r="42" spans="1:9" x14ac:dyDescent="0.35">
      <c r="A42" s="253">
        <v>899007</v>
      </c>
      <c r="B42" s="254">
        <v>899007</v>
      </c>
      <c r="C42" s="248"/>
      <c r="D42" s="211">
        <v>3006</v>
      </c>
      <c r="E42" s="249" t="s">
        <v>2475</v>
      </c>
      <c r="F42" s="245" t="s">
        <v>2477</v>
      </c>
      <c r="G42" s="204"/>
      <c r="H42" s="204"/>
      <c r="I42" s="204"/>
    </row>
    <row r="43" spans="1:9" x14ac:dyDescent="0.35">
      <c r="A43" s="251">
        <v>899007</v>
      </c>
      <c r="B43" s="252">
        <v>899007</v>
      </c>
      <c r="C43" s="250"/>
      <c r="D43" s="212">
        <v>3007</v>
      </c>
      <c r="E43" s="247" t="s">
        <v>2475</v>
      </c>
      <c r="F43" s="244" t="s">
        <v>2478</v>
      </c>
      <c r="G43" s="205">
        <f>'GLOBAL Ministres '!T160</f>
        <v>3760</v>
      </c>
      <c r="H43" s="205">
        <f>'GLOBAL Ministres '!U160</f>
        <v>-3760</v>
      </c>
      <c r="I43" s="205">
        <f>'GLOBAL Ministres '!V160</f>
        <v>0</v>
      </c>
    </row>
    <row r="44" spans="1:9" x14ac:dyDescent="0.35">
      <c r="A44" s="251">
        <v>899008</v>
      </c>
      <c r="B44" s="252">
        <v>899008</v>
      </c>
      <c r="C44" s="250"/>
      <c r="D44" s="213">
        <v>3008</v>
      </c>
      <c r="E44" s="247" t="s">
        <v>2475</v>
      </c>
      <c r="F44" s="234" t="s">
        <v>1906</v>
      </c>
      <c r="G44" s="205">
        <f>'GLOBAL Ministres '!T161</f>
        <v>92000</v>
      </c>
      <c r="H44" s="205">
        <f>'GLOBAL Ministres '!U161</f>
        <v>-92000</v>
      </c>
      <c r="I44" s="205">
        <f>'GLOBAL Ministres '!V161</f>
        <v>0</v>
      </c>
    </row>
    <row r="45" spans="1:9" x14ac:dyDescent="0.35">
      <c r="A45" s="251">
        <v>899009</v>
      </c>
      <c r="B45" s="252">
        <v>899009</v>
      </c>
      <c r="C45" s="250"/>
      <c r="D45" s="213">
        <v>3009</v>
      </c>
      <c r="E45" s="247" t="s">
        <v>2475</v>
      </c>
      <c r="F45" s="234" t="s">
        <v>1907</v>
      </c>
      <c r="G45" s="205">
        <f>'GLOBAL Ministres '!T162</f>
        <v>67589</v>
      </c>
      <c r="H45" s="205">
        <f>'GLOBAL Ministres '!U162</f>
        <v>-67589</v>
      </c>
      <c r="I45" s="205">
        <f>'GLOBAL Ministres '!V162</f>
        <v>0</v>
      </c>
    </row>
    <row r="46" spans="1:9" x14ac:dyDescent="0.35">
      <c r="A46" s="251">
        <v>899010</v>
      </c>
      <c r="B46" s="252">
        <v>899010</v>
      </c>
      <c r="C46" s="250"/>
      <c r="D46" s="213">
        <v>3010</v>
      </c>
      <c r="E46" s="247" t="s">
        <v>2475</v>
      </c>
      <c r="F46" s="204" t="s">
        <v>1908</v>
      </c>
      <c r="G46" s="205">
        <f>'GLOBAL Ministres '!T163</f>
        <v>0</v>
      </c>
      <c r="H46" s="205">
        <f>'GLOBAL Ministres '!U163</f>
        <v>0</v>
      </c>
      <c r="I46" s="205">
        <f>'GLOBAL Ministres '!V163</f>
        <v>0</v>
      </c>
    </row>
    <row r="47" spans="1:9" x14ac:dyDescent="0.35">
      <c r="A47" s="251">
        <v>899011</v>
      </c>
      <c r="B47" s="252">
        <v>899011</v>
      </c>
      <c r="C47" s="248"/>
      <c r="D47" s="213">
        <v>3011</v>
      </c>
      <c r="E47" s="246" t="s">
        <v>2475</v>
      </c>
      <c r="F47" s="324" t="s">
        <v>2482</v>
      </c>
      <c r="G47" s="325">
        <f>'GLOBAL Ministres '!T164</f>
        <v>265</v>
      </c>
      <c r="H47" s="325">
        <f>'GLOBAL Ministres '!U164</f>
        <v>-265</v>
      </c>
      <c r="I47" s="325">
        <f>'GLOBAL Ministres '!V164</f>
        <v>0</v>
      </c>
    </row>
    <row r="48" spans="1:9" x14ac:dyDescent="0.35">
      <c r="A48" s="251">
        <v>899012</v>
      </c>
      <c r="B48" s="252">
        <v>899012</v>
      </c>
      <c r="C48" s="323"/>
      <c r="D48" s="213">
        <v>3012</v>
      </c>
      <c r="E48" s="247" t="s">
        <v>2475</v>
      </c>
      <c r="F48" s="234" t="s">
        <v>2750</v>
      </c>
      <c r="G48" s="325">
        <f>'GLOBAL Ministres '!T165</f>
        <v>450</v>
      </c>
      <c r="H48" s="325">
        <f>'GLOBAL Ministres '!U165</f>
        <v>-450</v>
      </c>
      <c r="I48" s="325">
        <f>'GLOBAL Ministres '!V165</f>
        <v>0</v>
      </c>
    </row>
    <row r="49" spans="1:9" ht="15" thickBot="1" x14ac:dyDescent="0.4">
      <c r="A49" s="251">
        <v>899013</v>
      </c>
      <c r="B49" s="252">
        <v>899013</v>
      </c>
      <c r="C49" s="326"/>
      <c r="D49" s="327">
        <v>3013</v>
      </c>
      <c r="E49" s="247" t="s">
        <v>2475</v>
      </c>
      <c r="F49" s="244" t="s">
        <v>2751</v>
      </c>
      <c r="G49" s="325">
        <f>'GLOBAL Ministres '!T166</f>
        <v>0</v>
      </c>
      <c r="H49" s="325">
        <f>'GLOBAL Ministres '!U166</f>
        <v>0</v>
      </c>
      <c r="I49" s="325">
        <f>'GLOBAL Ministres '!V166</f>
        <v>0</v>
      </c>
    </row>
    <row r="50" spans="1:9" ht="15" thickBot="1" x14ac:dyDescent="0.4">
      <c r="A50" s="215"/>
      <c r="B50" s="216"/>
      <c r="C50" s="667" t="s">
        <v>2480</v>
      </c>
      <c r="D50" s="668"/>
      <c r="E50" s="669"/>
      <c r="F50" s="328"/>
      <c r="G50" s="329">
        <f t="shared" ref="G50:H50" si="1">SUM(G37:G49)</f>
        <v>389143</v>
      </c>
      <c r="H50" s="329">
        <f t="shared" si="1"/>
        <v>-389143</v>
      </c>
      <c r="I50" s="329">
        <f>SUM(I37:I49)</f>
        <v>0</v>
      </c>
    </row>
  </sheetData>
  <mergeCells count="7">
    <mergeCell ref="C50:E50"/>
    <mergeCell ref="A1:G1"/>
    <mergeCell ref="C5:F5"/>
    <mergeCell ref="C6:C34"/>
    <mergeCell ref="C36:F36"/>
    <mergeCell ref="C37:C41"/>
    <mergeCell ref="C35:E35"/>
  </mergeCell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749F6-00A3-4040-B0CB-4B0E214EF9E1}">
  <dimension ref="A1:F1036"/>
  <sheetViews>
    <sheetView workbookViewId="0">
      <selection activeCell="F33" sqref="F33"/>
    </sheetView>
  </sheetViews>
  <sheetFormatPr baseColWidth="10" defaultColWidth="11.54296875" defaultRowHeight="14.5" x14ac:dyDescent="0.35"/>
  <cols>
    <col min="1" max="2" width="11.54296875" style="121"/>
    <col min="3" max="3" width="30.36328125" style="121" customWidth="1"/>
    <col min="4" max="4" width="23" style="121" customWidth="1"/>
    <col min="5" max="5" width="34.453125" style="121" customWidth="1"/>
    <col min="6" max="16384" width="11.54296875" style="121"/>
  </cols>
  <sheetData>
    <row r="1" spans="1:6" s="157" customFormat="1" ht="43.5" x14ac:dyDescent="0.35">
      <c r="A1" s="158" t="s">
        <v>1882</v>
      </c>
      <c r="B1" s="158" t="s">
        <v>1881</v>
      </c>
      <c r="C1" s="158" t="s">
        <v>1880</v>
      </c>
      <c r="D1" s="158" t="s">
        <v>1879</v>
      </c>
      <c r="E1" s="158" t="s">
        <v>1878</v>
      </c>
    </row>
    <row r="2" spans="1:6" x14ac:dyDescent="0.35">
      <c r="A2" s="156" t="s">
        <v>94</v>
      </c>
      <c r="B2" s="156" t="s">
        <v>1877</v>
      </c>
      <c r="C2" s="154" t="s">
        <v>1876</v>
      </c>
      <c r="D2" s="154" t="s">
        <v>1876</v>
      </c>
      <c r="E2" s="154" t="s">
        <v>1876</v>
      </c>
      <c r="F2" s="127" t="str">
        <f t="shared" ref="F2:F65" si="0">LEFT(B2,2)&amp;RIGHT(B2,2)</f>
        <v>0100</v>
      </c>
    </row>
    <row r="3" spans="1:6" ht="29" x14ac:dyDescent="0.35">
      <c r="A3" s="149" t="s">
        <v>1875</v>
      </c>
      <c r="B3" s="148" t="s">
        <v>1874</v>
      </c>
      <c r="C3" s="124" t="s">
        <v>932</v>
      </c>
      <c r="D3" s="124" t="s">
        <v>932</v>
      </c>
      <c r="E3" s="124" t="s">
        <v>932</v>
      </c>
      <c r="F3" s="127" t="str">
        <f t="shared" si="0"/>
        <v>0310</v>
      </c>
    </row>
    <row r="4" spans="1:6" ht="29" x14ac:dyDescent="0.35">
      <c r="A4" s="147"/>
      <c r="B4" s="145" t="s">
        <v>1873</v>
      </c>
      <c r="C4" s="144" t="s">
        <v>929</v>
      </c>
      <c r="D4" s="144" t="s">
        <v>1872</v>
      </c>
      <c r="E4" s="144" t="s">
        <v>929</v>
      </c>
      <c r="F4" s="127" t="str">
        <f t="shared" si="0"/>
        <v>0320</v>
      </c>
    </row>
    <row r="5" spans="1:6" ht="29" x14ac:dyDescent="0.35">
      <c r="A5" s="156" t="s">
        <v>1871</v>
      </c>
      <c r="B5" s="155" t="s">
        <v>1870</v>
      </c>
      <c r="C5" s="154" t="s">
        <v>1869</v>
      </c>
      <c r="D5" s="154" t="s">
        <v>1868</v>
      </c>
      <c r="E5" s="154" t="s">
        <v>1867</v>
      </c>
      <c r="F5" s="127" t="str">
        <f t="shared" si="0"/>
        <v>0400</v>
      </c>
    </row>
    <row r="6" spans="1:6" ht="20.25" customHeight="1" x14ac:dyDescent="0.35">
      <c r="A6" s="153" t="s">
        <v>97</v>
      </c>
      <c r="B6" s="152" t="s">
        <v>1866</v>
      </c>
      <c r="C6" s="151"/>
      <c r="D6" s="151"/>
      <c r="E6" s="151"/>
      <c r="F6" s="127" t="str">
        <f t="shared" si="0"/>
        <v>1100</v>
      </c>
    </row>
    <row r="7" spans="1:6" x14ac:dyDescent="0.35">
      <c r="A7" s="149"/>
      <c r="B7" s="148" t="s">
        <v>1865</v>
      </c>
      <c r="C7" s="124" t="s">
        <v>1863</v>
      </c>
      <c r="D7" s="124" t="s">
        <v>1864</v>
      </c>
      <c r="E7" s="124" t="s">
        <v>1863</v>
      </c>
      <c r="F7" s="127" t="str">
        <f t="shared" si="0"/>
        <v>1111</v>
      </c>
    </row>
    <row r="8" spans="1:6" ht="29" x14ac:dyDescent="0.35">
      <c r="A8" s="149"/>
      <c r="B8" s="148" t="s">
        <v>1862</v>
      </c>
      <c r="C8" s="124" t="s">
        <v>1860</v>
      </c>
      <c r="D8" s="124" t="s">
        <v>1861</v>
      </c>
      <c r="E8" s="124" t="s">
        <v>1860</v>
      </c>
      <c r="F8" s="127" t="str">
        <f t="shared" si="0"/>
        <v>1112</v>
      </c>
    </row>
    <row r="9" spans="1:6" ht="43.5" x14ac:dyDescent="0.35">
      <c r="A9" s="149"/>
      <c r="B9" s="148" t="s">
        <v>1859</v>
      </c>
      <c r="C9" s="124" t="s">
        <v>1858</v>
      </c>
      <c r="D9" s="124" t="s">
        <v>1857</v>
      </c>
      <c r="E9" s="124" t="s">
        <v>1856</v>
      </c>
      <c r="F9" s="127" t="str">
        <f t="shared" si="0"/>
        <v>1120</v>
      </c>
    </row>
    <row r="10" spans="1:6" x14ac:dyDescent="0.35">
      <c r="A10" s="149"/>
      <c r="B10" s="148" t="s">
        <v>1855</v>
      </c>
      <c r="C10" s="124" t="s">
        <v>1854</v>
      </c>
      <c r="D10" s="124" t="s">
        <v>1854</v>
      </c>
      <c r="E10" s="124" t="s">
        <v>1854</v>
      </c>
      <c r="F10" s="127" t="str">
        <f t="shared" si="0"/>
        <v>1131</v>
      </c>
    </row>
    <row r="11" spans="1:6" x14ac:dyDescent="0.35">
      <c r="A11" s="149"/>
      <c r="B11" s="148" t="s">
        <v>1853</v>
      </c>
      <c r="C11" s="124" t="s">
        <v>1851</v>
      </c>
      <c r="D11" s="124" t="s">
        <v>1852</v>
      </c>
      <c r="E11" s="124" t="s">
        <v>1851</v>
      </c>
      <c r="F11" s="127" t="str">
        <f t="shared" si="0"/>
        <v xml:space="preserve">112 </v>
      </c>
    </row>
    <row r="12" spans="1:6" ht="29" x14ac:dyDescent="0.35">
      <c r="A12" s="149"/>
      <c r="B12" s="148" t="s">
        <v>1850</v>
      </c>
      <c r="C12" s="124" t="s">
        <v>1849</v>
      </c>
      <c r="D12" s="124" t="s">
        <v>1848</v>
      </c>
      <c r="E12" s="124" t="s">
        <v>1847</v>
      </c>
      <c r="F12" s="127" t="str">
        <f t="shared" si="0"/>
        <v>1133</v>
      </c>
    </row>
    <row r="13" spans="1:6" x14ac:dyDescent="0.35">
      <c r="A13" s="146"/>
      <c r="B13" s="145" t="s">
        <v>1846</v>
      </c>
      <c r="C13" s="144" t="s">
        <v>1845</v>
      </c>
      <c r="D13" s="144" t="s">
        <v>1845</v>
      </c>
      <c r="E13" s="144" t="s">
        <v>1845</v>
      </c>
      <c r="F13" s="127" t="str">
        <f t="shared" si="0"/>
        <v>1140</v>
      </c>
    </row>
    <row r="14" spans="1:6" ht="29" x14ac:dyDescent="0.35">
      <c r="A14" s="149" t="s">
        <v>1844</v>
      </c>
      <c r="B14" s="148" t="s">
        <v>1843</v>
      </c>
      <c r="C14" s="124" t="s">
        <v>1842</v>
      </c>
      <c r="D14" s="124" t="s">
        <v>1841</v>
      </c>
      <c r="E14" s="124" t="s">
        <v>1840</v>
      </c>
      <c r="F14" s="127" t="str">
        <f t="shared" si="0"/>
        <v>1211</v>
      </c>
    </row>
    <row r="15" spans="1:6" ht="43.5" x14ac:dyDescent="0.35">
      <c r="A15" s="149"/>
      <c r="B15" s="148" t="s">
        <v>1839</v>
      </c>
      <c r="C15" s="124" t="s">
        <v>1838</v>
      </c>
      <c r="D15" s="124" t="s">
        <v>1837</v>
      </c>
      <c r="E15" s="124" t="s">
        <v>1836</v>
      </c>
      <c r="F15" s="127" t="str">
        <f t="shared" si="0"/>
        <v>1212</v>
      </c>
    </row>
    <row r="16" spans="1:6" ht="72.5" x14ac:dyDescent="0.35">
      <c r="A16" s="149"/>
      <c r="B16" s="148" t="s">
        <v>1835</v>
      </c>
      <c r="C16" s="124" t="s">
        <v>1834</v>
      </c>
      <c r="D16" s="124" t="s">
        <v>1833</v>
      </c>
      <c r="E16" s="124" t="s">
        <v>1832</v>
      </c>
      <c r="F16" s="127" t="str">
        <f t="shared" si="0"/>
        <v>1221</v>
      </c>
    </row>
    <row r="17" spans="1:6" ht="43.5" x14ac:dyDescent="0.35">
      <c r="A17" s="126"/>
      <c r="B17" s="148" t="s">
        <v>1831</v>
      </c>
      <c r="C17" s="124" t="s">
        <v>1830</v>
      </c>
      <c r="D17" s="124" t="s">
        <v>1829</v>
      </c>
      <c r="E17" s="124" t="s">
        <v>1828</v>
      </c>
      <c r="F17" s="127" t="str">
        <f t="shared" si="0"/>
        <v>1222</v>
      </c>
    </row>
    <row r="18" spans="1:6" ht="29" x14ac:dyDescent="0.35">
      <c r="A18" s="147"/>
      <c r="B18" s="145" t="s">
        <v>1827</v>
      </c>
      <c r="C18" s="144" t="s">
        <v>1826</v>
      </c>
      <c r="D18" s="144" t="s">
        <v>1825</v>
      </c>
      <c r="E18" s="144" t="s">
        <v>1824</v>
      </c>
      <c r="F18" s="127" t="str">
        <f t="shared" si="0"/>
        <v>1250</v>
      </c>
    </row>
    <row r="19" spans="1:6" ht="87" x14ac:dyDescent="0.35">
      <c r="A19" s="149" t="s">
        <v>1823</v>
      </c>
      <c r="B19" s="148" t="s">
        <v>1822</v>
      </c>
      <c r="C19" s="124" t="s">
        <v>1821</v>
      </c>
      <c r="D19" s="124" t="s">
        <v>1820</v>
      </c>
      <c r="E19" s="124" t="s">
        <v>1819</v>
      </c>
      <c r="F19" s="127" t="str">
        <f t="shared" si="0"/>
        <v>1410</v>
      </c>
    </row>
    <row r="20" spans="1:6" ht="87" x14ac:dyDescent="0.35">
      <c r="A20" s="147"/>
      <c r="B20" s="145" t="s">
        <v>1818</v>
      </c>
      <c r="C20" s="144" t="s">
        <v>1817</v>
      </c>
      <c r="D20" s="144" t="s">
        <v>1816</v>
      </c>
      <c r="E20" s="144" t="s">
        <v>1815</v>
      </c>
      <c r="F20" s="127" t="str">
        <f t="shared" si="0"/>
        <v>1420</v>
      </c>
    </row>
    <row r="21" spans="1:6" ht="29" x14ac:dyDescent="0.35">
      <c r="A21" s="149" t="s">
        <v>1814</v>
      </c>
      <c r="B21" s="148" t="s">
        <v>1813</v>
      </c>
      <c r="C21" s="124" t="s">
        <v>1811</v>
      </c>
      <c r="D21" s="124" t="s">
        <v>1812</v>
      </c>
      <c r="E21" s="124" t="s">
        <v>1811</v>
      </c>
      <c r="F21" s="127" t="str">
        <f t="shared" si="0"/>
        <v>2110</v>
      </c>
    </row>
    <row r="22" spans="1:6" ht="29" x14ac:dyDescent="0.35">
      <c r="A22" s="126"/>
      <c r="B22" s="148" t="s">
        <v>1810</v>
      </c>
      <c r="C22" s="124" t="s">
        <v>1809</v>
      </c>
      <c r="D22" s="124" t="s">
        <v>1808</v>
      </c>
      <c r="E22" s="124" t="s">
        <v>1807</v>
      </c>
      <c r="F22" s="127" t="str">
        <f t="shared" si="0"/>
        <v>2120</v>
      </c>
    </row>
    <row r="23" spans="1:6" ht="43.5" x14ac:dyDescent="0.35">
      <c r="A23" s="126"/>
      <c r="B23" s="148" t="s">
        <v>1806</v>
      </c>
      <c r="C23" s="124" t="s">
        <v>1805</v>
      </c>
      <c r="D23" s="124" t="s">
        <v>1804</v>
      </c>
      <c r="E23" s="124" t="s">
        <v>1803</v>
      </c>
      <c r="F23" s="127" t="str">
        <f t="shared" si="0"/>
        <v>2130</v>
      </c>
    </row>
    <row r="24" spans="1:6" x14ac:dyDescent="0.35">
      <c r="A24" s="126"/>
      <c r="B24" s="148" t="s">
        <v>1802</v>
      </c>
      <c r="C24" s="124" t="s">
        <v>1800</v>
      </c>
      <c r="D24" s="124" t="s">
        <v>1801</v>
      </c>
      <c r="E24" s="124" t="s">
        <v>1800</v>
      </c>
      <c r="F24" s="127" t="str">
        <f t="shared" si="0"/>
        <v>2140</v>
      </c>
    </row>
    <row r="25" spans="1:6" x14ac:dyDescent="0.35">
      <c r="A25" s="126"/>
      <c r="B25" s="148" t="s">
        <v>1799</v>
      </c>
      <c r="C25" s="124" t="s">
        <v>1797</v>
      </c>
      <c r="D25" s="124" t="s">
        <v>1798</v>
      </c>
      <c r="E25" s="124" t="s">
        <v>1797</v>
      </c>
      <c r="F25" s="127" t="str">
        <f t="shared" si="0"/>
        <v>2150</v>
      </c>
    </row>
    <row r="26" spans="1:6" x14ac:dyDescent="0.35">
      <c r="A26" s="147"/>
      <c r="B26" s="145" t="s">
        <v>1796</v>
      </c>
      <c r="C26" s="144" t="s">
        <v>1795</v>
      </c>
      <c r="D26" s="144" t="s">
        <v>1795</v>
      </c>
      <c r="E26" s="144" t="s">
        <v>1795</v>
      </c>
      <c r="F26" s="127" t="str">
        <f t="shared" si="0"/>
        <v>2160</v>
      </c>
    </row>
    <row r="27" spans="1:6" ht="43.5" x14ac:dyDescent="0.35">
      <c r="A27" s="149" t="s">
        <v>1794</v>
      </c>
      <c r="B27" s="148" t="s">
        <v>1793</v>
      </c>
      <c r="C27" s="124" t="s">
        <v>1792</v>
      </c>
      <c r="D27" s="124" t="s">
        <v>1791</v>
      </c>
      <c r="E27" s="124" t="s">
        <v>1790</v>
      </c>
      <c r="F27" s="127" t="str">
        <f t="shared" si="0"/>
        <v xml:space="preserve">240 </v>
      </c>
    </row>
    <row r="28" spans="1:6" ht="43.5" x14ac:dyDescent="0.35">
      <c r="A28" s="147"/>
      <c r="B28" s="145" t="s">
        <v>1789</v>
      </c>
      <c r="C28" s="144" t="s">
        <v>1788</v>
      </c>
      <c r="D28" s="144" t="s">
        <v>1787</v>
      </c>
      <c r="E28" s="144" t="s">
        <v>1786</v>
      </c>
      <c r="F28" s="127" t="str">
        <f t="shared" si="0"/>
        <v>2420</v>
      </c>
    </row>
    <row r="29" spans="1:6" x14ac:dyDescent="0.35">
      <c r="A29" s="146" t="s">
        <v>1785</v>
      </c>
      <c r="B29" s="145" t="s">
        <v>1784</v>
      </c>
      <c r="C29" s="144" t="s">
        <v>1782</v>
      </c>
      <c r="D29" s="144" t="s">
        <v>1783</v>
      </c>
      <c r="E29" s="144" t="s">
        <v>1782</v>
      </c>
      <c r="F29" s="127" t="str">
        <f t="shared" si="0"/>
        <v>2500</v>
      </c>
    </row>
    <row r="30" spans="1:6" ht="43.5" x14ac:dyDescent="0.35">
      <c r="A30" s="149" t="s">
        <v>1781</v>
      </c>
      <c r="B30" s="148" t="s">
        <v>1780</v>
      </c>
      <c r="C30" s="124" t="s">
        <v>1779</v>
      </c>
      <c r="D30" s="124" t="s">
        <v>1778</v>
      </c>
      <c r="E30" s="124" t="s">
        <v>1777</v>
      </c>
      <c r="F30" s="127" t="str">
        <f t="shared" si="0"/>
        <v>3111</v>
      </c>
    </row>
    <row r="31" spans="1:6" ht="43.5" x14ac:dyDescent="0.35">
      <c r="A31" s="126"/>
      <c r="B31" s="148" t="s">
        <v>1776</v>
      </c>
      <c r="C31" s="124" t="s">
        <v>1775</v>
      </c>
      <c r="D31" s="124" t="s">
        <v>1774</v>
      </c>
      <c r="E31" s="124" t="s">
        <v>1773</v>
      </c>
      <c r="F31" s="127" t="str">
        <f t="shared" si="0"/>
        <v>3112</v>
      </c>
    </row>
    <row r="32" spans="1:6" ht="43.5" x14ac:dyDescent="0.35">
      <c r="A32" s="126"/>
      <c r="B32" s="148" t="s">
        <v>1772</v>
      </c>
      <c r="C32" s="124" t="s">
        <v>1771</v>
      </c>
      <c r="D32" s="124" t="s">
        <v>1770</v>
      </c>
      <c r="E32" s="124" t="s">
        <v>1769</v>
      </c>
      <c r="F32" s="127" t="str">
        <f t="shared" si="0"/>
        <v>3121</v>
      </c>
    </row>
    <row r="33" spans="1:6" ht="29" x14ac:dyDescent="0.35">
      <c r="A33" s="126"/>
      <c r="B33" s="148" t="s">
        <v>1768</v>
      </c>
      <c r="C33" s="124" t="s">
        <v>1767</v>
      </c>
      <c r="D33" s="124" t="s">
        <v>1766</v>
      </c>
      <c r="E33" s="124" t="s">
        <v>1765</v>
      </c>
      <c r="F33" s="127" t="s">
        <v>2746</v>
      </c>
    </row>
    <row r="34" spans="1:6" ht="58" x14ac:dyDescent="0.35">
      <c r="A34" s="126"/>
      <c r="B34" s="148" t="s">
        <v>1764</v>
      </c>
      <c r="C34" s="124" t="s">
        <v>1763</v>
      </c>
      <c r="D34" s="124" t="s">
        <v>1762</v>
      </c>
      <c r="E34" s="124" t="s">
        <v>1761</v>
      </c>
      <c r="F34" s="127" t="str">
        <f t="shared" si="0"/>
        <v>3131</v>
      </c>
    </row>
    <row r="35" spans="1:6" ht="43.5" x14ac:dyDescent="0.35">
      <c r="A35" s="126"/>
      <c r="B35" s="148" t="s">
        <v>1760</v>
      </c>
      <c r="C35" s="124" t="s">
        <v>1759</v>
      </c>
      <c r="D35" s="124" t="s">
        <v>1758</v>
      </c>
      <c r="E35" s="124" t="s">
        <v>1757</v>
      </c>
      <c r="F35" s="127" t="str">
        <f t="shared" si="0"/>
        <v>3132</v>
      </c>
    </row>
    <row r="36" spans="1:6" ht="29" x14ac:dyDescent="0.35">
      <c r="A36" s="147"/>
      <c r="B36" s="145" t="s">
        <v>1756</v>
      </c>
      <c r="C36" s="144" t="s">
        <v>1755</v>
      </c>
      <c r="D36" s="144" t="s">
        <v>1754</v>
      </c>
      <c r="E36" s="144" t="s">
        <v>1753</v>
      </c>
      <c r="F36" s="127" t="str">
        <f t="shared" si="0"/>
        <v>3140</v>
      </c>
    </row>
    <row r="37" spans="1:6" ht="58" x14ac:dyDescent="0.35">
      <c r="A37" s="146" t="s">
        <v>1752</v>
      </c>
      <c r="B37" s="145" t="s">
        <v>1751</v>
      </c>
      <c r="C37" s="144" t="s">
        <v>1750</v>
      </c>
      <c r="D37" s="144" t="s">
        <v>1749</v>
      </c>
      <c r="E37" s="144" t="s">
        <v>1748</v>
      </c>
      <c r="F37" s="127" t="str">
        <f t="shared" si="0"/>
        <v>3200</v>
      </c>
    </row>
    <row r="38" spans="1:6" ht="29" x14ac:dyDescent="0.35">
      <c r="A38" s="146" t="s">
        <v>1747</v>
      </c>
      <c r="B38" s="145" t="s">
        <v>1746</v>
      </c>
      <c r="C38" s="144" t="s">
        <v>1745</v>
      </c>
      <c r="D38" s="144" t="s">
        <v>1744</v>
      </c>
      <c r="E38" s="144" t="s">
        <v>1743</v>
      </c>
      <c r="F38" s="127" t="str">
        <f t="shared" si="0"/>
        <v>3300</v>
      </c>
    </row>
    <row r="39" spans="1:6" ht="43.5" x14ac:dyDescent="0.35">
      <c r="A39" s="149" t="s">
        <v>1742</v>
      </c>
      <c r="B39" s="148" t="s">
        <v>1741</v>
      </c>
      <c r="C39" s="124" t="s">
        <v>1740</v>
      </c>
      <c r="D39" s="124" t="s">
        <v>1739</v>
      </c>
      <c r="E39" s="124" t="s">
        <v>1738</v>
      </c>
      <c r="F39" s="127" t="str">
        <f t="shared" si="0"/>
        <v>3410</v>
      </c>
    </row>
    <row r="40" spans="1:6" x14ac:dyDescent="0.35">
      <c r="A40" s="126"/>
      <c r="B40" s="148" t="s">
        <v>1737</v>
      </c>
      <c r="C40" s="124" t="s">
        <v>1736</v>
      </c>
      <c r="D40" s="124" t="s">
        <v>1736</v>
      </c>
      <c r="E40" s="124" t="s">
        <v>1736</v>
      </c>
      <c r="F40" s="127" t="str">
        <f t="shared" si="0"/>
        <v>3420</v>
      </c>
    </row>
    <row r="41" spans="1:6" ht="29" x14ac:dyDescent="0.35">
      <c r="A41" s="126"/>
      <c r="B41" s="148" t="s">
        <v>1735</v>
      </c>
      <c r="C41" s="124" t="s">
        <v>1734</v>
      </c>
      <c r="D41" s="124" t="s">
        <v>1733</v>
      </c>
      <c r="E41" s="124" t="s">
        <v>1732</v>
      </c>
      <c r="F41" s="127" t="str">
        <f t="shared" si="0"/>
        <v>3431</v>
      </c>
    </row>
    <row r="42" spans="1:6" ht="29" x14ac:dyDescent="0.35">
      <c r="A42" s="126"/>
      <c r="B42" s="148" t="s">
        <v>1731</v>
      </c>
      <c r="C42" s="124" t="s">
        <v>1730</v>
      </c>
      <c r="D42" s="124" t="s">
        <v>1729</v>
      </c>
      <c r="E42" s="124" t="s">
        <v>1728</v>
      </c>
      <c r="F42" s="127" t="str">
        <f t="shared" si="0"/>
        <v>3432</v>
      </c>
    </row>
    <row r="43" spans="1:6" ht="43.5" x14ac:dyDescent="0.35">
      <c r="A43" s="126"/>
      <c r="B43" s="148" t="s">
        <v>1727</v>
      </c>
      <c r="C43" s="124" t="s">
        <v>1726</v>
      </c>
      <c r="D43" s="124" t="s">
        <v>1725</v>
      </c>
      <c r="E43" s="124" t="s">
        <v>1724</v>
      </c>
      <c r="F43" s="127" t="str">
        <f t="shared" si="0"/>
        <v>3441</v>
      </c>
    </row>
    <row r="44" spans="1:6" ht="29" x14ac:dyDescent="0.35">
      <c r="A44" s="126"/>
      <c r="B44" s="148" t="s">
        <v>1723</v>
      </c>
      <c r="C44" s="124" t="s">
        <v>1722</v>
      </c>
      <c r="D44" s="124" t="s">
        <v>1721</v>
      </c>
      <c r="E44" s="124" t="s">
        <v>1720</v>
      </c>
      <c r="F44" s="127" t="str">
        <f t="shared" si="0"/>
        <v>3442</v>
      </c>
    </row>
    <row r="45" spans="1:6" ht="29" x14ac:dyDescent="0.35">
      <c r="A45" s="147"/>
      <c r="B45" s="145" t="s">
        <v>1719</v>
      </c>
      <c r="C45" s="144" t="s">
        <v>1718</v>
      </c>
      <c r="D45" s="144" t="s">
        <v>1717</v>
      </c>
      <c r="E45" s="144" t="s">
        <v>1716</v>
      </c>
      <c r="F45" s="127" t="str">
        <f t="shared" si="0"/>
        <v>3450</v>
      </c>
    </row>
    <row r="46" spans="1:6" ht="29" x14ac:dyDescent="0.35">
      <c r="A46" s="149" t="s">
        <v>1715</v>
      </c>
      <c r="B46" s="148" t="s">
        <v>1714</v>
      </c>
      <c r="C46" s="124" t="s">
        <v>1713</v>
      </c>
      <c r="D46" s="124" t="s">
        <v>1712</v>
      </c>
      <c r="E46" s="124" t="s">
        <v>1711</v>
      </c>
      <c r="F46" s="127" t="str">
        <f t="shared" si="0"/>
        <v>3510</v>
      </c>
    </row>
    <row r="47" spans="1:6" ht="43.5" x14ac:dyDescent="0.35">
      <c r="A47" s="126"/>
      <c r="B47" s="148" t="s">
        <v>1710</v>
      </c>
      <c r="C47" s="124" t="s">
        <v>1709</v>
      </c>
      <c r="D47" s="124" t="s">
        <v>1708</v>
      </c>
      <c r="E47" s="124" t="s">
        <v>1707</v>
      </c>
      <c r="F47" s="127" t="str">
        <f t="shared" si="0"/>
        <v>3520</v>
      </c>
    </row>
    <row r="48" spans="1:6" ht="43.5" x14ac:dyDescent="0.35">
      <c r="A48" s="126"/>
      <c r="B48" s="148" t="s">
        <v>1706</v>
      </c>
      <c r="C48" s="124" t="s">
        <v>1705</v>
      </c>
      <c r="D48" s="124" t="s">
        <v>1704</v>
      </c>
      <c r="E48" s="124" t="s">
        <v>1703</v>
      </c>
      <c r="F48" s="127" t="str">
        <f t="shared" si="0"/>
        <v>3530</v>
      </c>
    </row>
    <row r="49" spans="1:6" ht="43.5" x14ac:dyDescent="0.35">
      <c r="A49" s="126"/>
      <c r="B49" s="148" t="s">
        <v>1702</v>
      </c>
      <c r="C49" s="124" t="s">
        <v>1701</v>
      </c>
      <c r="D49" s="124" t="s">
        <v>1700</v>
      </c>
      <c r="E49" s="124" t="s">
        <v>1699</v>
      </c>
      <c r="F49" s="127" t="str">
        <f t="shared" si="0"/>
        <v>3540</v>
      </c>
    </row>
    <row r="50" spans="1:6" ht="43.5" x14ac:dyDescent="0.35">
      <c r="A50" s="126"/>
      <c r="B50" s="148" t="s">
        <v>1698</v>
      </c>
      <c r="C50" s="124" t="s">
        <v>1697</v>
      </c>
      <c r="D50" s="124" t="s">
        <v>1696</v>
      </c>
      <c r="E50" s="124" t="s">
        <v>1695</v>
      </c>
      <c r="F50" s="127" t="str">
        <f t="shared" si="0"/>
        <v>3550</v>
      </c>
    </row>
    <row r="51" spans="1:6" ht="58" x14ac:dyDescent="0.35">
      <c r="A51" s="147"/>
      <c r="B51" s="145" t="s">
        <v>1694</v>
      </c>
      <c r="C51" s="144" t="s">
        <v>1693</v>
      </c>
      <c r="D51" s="144" t="s">
        <v>1692</v>
      </c>
      <c r="E51" s="144" t="s">
        <v>1691</v>
      </c>
      <c r="F51" s="127" t="str">
        <f t="shared" si="0"/>
        <v>3560</v>
      </c>
    </row>
    <row r="52" spans="1:6" ht="29" x14ac:dyDescent="0.35">
      <c r="A52" s="149" t="s">
        <v>1690</v>
      </c>
      <c r="B52" s="148" t="s">
        <v>1689</v>
      </c>
      <c r="C52" s="124" t="s">
        <v>1687</v>
      </c>
      <c r="D52" s="124" t="s">
        <v>1688</v>
      </c>
      <c r="E52" s="124" t="s">
        <v>1687</v>
      </c>
      <c r="F52" s="127" t="str">
        <f t="shared" si="0"/>
        <v>4110</v>
      </c>
    </row>
    <row r="53" spans="1:6" ht="29" x14ac:dyDescent="0.35">
      <c r="A53" s="126"/>
      <c r="B53" s="148" t="s">
        <v>1686</v>
      </c>
      <c r="C53" s="124" t="s">
        <v>1685</v>
      </c>
      <c r="D53" s="124" t="s">
        <v>1684</v>
      </c>
      <c r="E53" s="124" t="s">
        <v>1683</v>
      </c>
      <c r="F53" s="127" t="str">
        <f t="shared" si="0"/>
        <v>4120</v>
      </c>
    </row>
    <row r="54" spans="1:6" ht="43.5" x14ac:dyDescent="0.35">
      <c r="A54" s="126"/>
      <c r="B54" s="148" t="s">
        <v>1682</v>
      </c>
      <c r="C54" s="124" t="s">
        <v>1681</v>
      </c>
      <c r="D54" s="124" t="s">
        <v>1680</v>
      </c>
      <c r="E54" s="124" t="s">
        <v>1679</v>
      </c>
      <c r="F54" s="127" t="str">
        <f t="shared" si="0"/>
        <v>4130</v>
      </c>
    </row>
    <row r="55" spans="1:6" ht="43.5" x14ac:dyDescent="0.35">
      <c r="A55" s="126"/>
      <c r="B55" s="148" t="s">
        <v>1678</v>
      </c>
      <c r="C55" s="124" t="s">
        <v>1677</v>
      </c>
      <c r="D55" s="124" t="s">
        <v>1676</v>
      </c>
      <c r="E55" s="124" t="s">
        <v>1675</v>
      </c>
      <c r="F55" s="127" t="str">
        <f t="shared" si="0"/>
        <v>4140</v>
      </c>
    </row>
    <row r="56" spans="1:6" ht="43.5" x14ac:dyDescent="0.35">
      <c r="A56" s="126"/>
      <c r="B56" s="148" t="s">
        <v>1674</v>
      </c>
      <c r="C56" s="124" t="s">
        <v>1673</v>
      </c>
      <c r="D56" s="124" t="s">
        <v>1672</v>
      </c>
      <c r="E56" s="124" t="s">
        <v>1671</v>
      </c>
      <c r="F56" s="127" t="str">
        <f t="shared" si="0"/>
        <v>4150</v>
      </c>
    </row>
    <row r="57" spans="1:6" ht="29" x14ac:dyDescent="0.35">
      <c r="A57" s="126"/>
      <c r="B57" s="148" t="s">
        <v>1670</v>
      </c>
      <c r="C57" s="124" t="s">
        <v>1669</v>
      </c>
      <c r="D57" s="124" t="s">
        <v>1668</v>
      </c>
      <c r="E57" s="124" t="s">
        <v>1667</v>
      </c>
      <c r="F57" s="127" t="str">
        <f t="shared" si="0"/>
        <v>4160</v>
      </c>
    </row>
    <row r="58" spans="1:6" ht="29" x14ac:dyDescent="0.35">
      <c r="A58" s="147"/>
      <c r="B58" s="145" t="s">
        <v>1666</v>
      </c>
      <c r="C58" s="144" t="s">
        <v>1664</v>
      </c>
      <c r="D58" s="144" t="s">
        <v>1665</v>
      </c>
      <c r="E58" s="144" t="s">
        <v>1664</v>
      </c>
      <c r="F58" s="127" t="str">
        <f t="shared" si="0"/>
        <v>4170</v>
      </c>
    </row>
    <row r="59" spans="1:6" ht="43.5" x14ac:dyDescent="0.35">
      <c r="A59" s="149" t="s">
        <v>1663</v>
      </c>
      <c r="B59" s="148" t="s">
        <v>1662</v>
      </c>
      <c r="C59" s="124" t="s">
        <v>1661</v>
      </c>
      <c r="D59" s="124" t="s">
        <v>1660</v>
      </c>
      <c r="E59" s="124" t="s">
        <v>1659</v>
      </c>
      <c r="F59" s="127" t="str">
        <f t="shared" si="0"/>
        <v>4210</v>
      </c>
    </row>
    <row r="60" spans="1:6" ht="43.5" x14ac:dyDescent="0.35">
      <c r="A60" s="126"/>
      <c r="B60" s="148" t="s">
        <v>1658</v>
      </c>
      <c r="C60" s="124" t="s">
        <v>1657</v>
      </c>
      <c r="D60" s="124" t="s">
        <v>1656</v>
      </c>
      <c r="E60" s="124" t="s">
        <v>1655</v>
      </c>
      <c r="F60" s="127" t="str">
        <f t="shared" si="0"/>
        <v>4220</v>
      </c>
    </row>
    <row r="61" spans="1:6" ht="43.5" x14ac:dyDescent="0.35">
      <c r="A61" s="126"/>
      <c r="B61" s="148" t="s">
        <v>1654</v>
      </c>
      <c r="C61" s="124" t="s">
        <v>1653</v>
      </c>
      <c r="D61" s="124" t="s">
        <v>1652</v>
      </c>
      <c r="E61" s="124" t="s">
        <v>1651</v>
      </c>
      <c r="F61" s="127" t="str">
        <f t="shared" si="0"/>
        <v>4230</v>
      </c>
    </row>
    <row r="62" spans="1:6" ht="43.5" x14ac:dyDescent="0.35">
      <c r="A62" s="126"/>
      <c r="B62" s="148" t="s">
        <v>1650</v>
      </c>
      <c r="C62" s="124" t="s">
        <v>1649</v>
      </c>
      <c r="D62" s="124" t="s">
        <v>1648</v>
      </c>
      <c r="E62" s="124" t="s">
        <v>1647</v>
      </c>
      <c r="F62" s="127" t="str">
        <f t="shared" si="0"/>
        <v>4240</v>
      </c>
    </row>
    <row r="63" spans="1:6" ht="43.5" x14ac:dyDescent="0.35">
      <c r="A63" s="126"/>
      <c r="B63" s="148" t="s">
        <v>1646</v>
      </c>
      <c r="C63" s="124" t="s">
        <v>1645</v>
      </c>
      <c r="D63" s="124" t="s">
        <v>1644</v>
      </c>
      <c r="E63" s="124" t="s">
        <v>1643</v>
      </c>
      <c r="F63" s="127" t="str">
        <f t="shared" si="0"/>
        <v>4250</v>
      </c>
    </row>
    <row r="64" spans="1:6" ht="58" x14ac:dyDescent="0.35">
      <c r="A64" s="126"/>
      <c r="B64" s="148" t="s">
        <v>1642</v>
      </c>
      <c r="C64" s="124" t="s">
        <v>1641</v>
      </c>
      <c r="D64" s="124" t="s">
        <v>1640</v>
      </c>
      <c r="E64" s="124" t="s">
        <v>1639</v>
      </c>
      <c r="F64" s="127" t="str">
        <f t="shared" si="0"/>
        <v>4260</v>
      </c>
    </row>
    <row r="65" spans="1:6" ht="58" x14ac:dyDescent="0.35">
      <c r="A65" s="126"/>
      <c r="B65" s="148" t="s">
        <v>1638</v>
      </c>
      <c r="C65" s="124" t="s">
        <v>1637</v>
      </c>
      <c r="D65" s="124" t="s">
        <v>1636</v>
      </c>
      <c r="E65" s="124" t="s">
        <v>1635</v>
      </c>
      <c r="F65" s="127" t="str">
        <f t="shared" si="0"/>
        <v>4270</v>
      </c>
    </row>
    <row r="66" spans="1:6" ht="29" x14ac:dyDescent="0.35">
      <c r="A66" s="126"/>
      <c r="B66" s="148" t="s">
        <v>1634</v>
      </c>
      <c r="C66" s="124" t="s">
        <v>1633</v>
      </c>
      <c r="D66" s="124" t="s">
        <v>1632</v>
      </c>
      <c r="E66" s="124" t="s">
        <v>1631</v>
      </c>
      <c r="F66" s="127" t="str">
        <f t="shared" ref="F66:F129" si="1">LEFT(B66,2)&amp;RIGHT(B66,2)</f>
        <v>4280</v>
      </c>
    </row>
    <row r="67" spans="1:6" ht="29" x14ac:dyDescent="0.35">
      <c r="A67" s="147"/>
      <c r="B67" s="145" t="s">
        <v>1630</v>
      </c>
      <c r="C67" s="144" t="s">
        <v>1629</v>
      </c>
      <c r="D67" s="144" t="s">
        <v>1628</v>
      </c>
      <c r="E67" s="144" t="s">
        <v>1627</v>
      </c>
      <c r="F67" s="127" t="str">
        <f t="shared" si="1"/>
        <v>4290</v>
      </c>
    </row>
    <row r="68" spans="1:6" ht="29" x14ac:dyDescent="0.35">
      <c r="A68" s="149" t="s">
        <v>1626</v>
      </c>
      <c r="B68" s="148" t="s">
        <v>1625</v>
      </c>
      <c r="C68" s="124" t="s">
        <v>1624</v>
      </c>
      <c r="D68" s="124" t="s">
        <v>1623</v>
      </c>
      <c r="E68" s="124" t="s">
        <v>1622</v>
      </c>
      <c r="F68" s="127" t="str">
        <f t="shared" si="1"/>
        <v>4311</v>
      </c>
    </row>
    <row r="69" spans="1:6" ht="43.5" x14ac:dyDescent="0.35">
      <c r="A69" s="126"/>
      <c r="B69" s="148" t="s">
        <v>1621</v>
      </c>
      <c r="C69" s="124" t="s">
        <v>1620</v>
      </c>
      <c r="D69" s="124" t="s">
        <v>1619</v>
      </c>
      <c r="E69" s="124" t="s">
        <v>1618</v>
      </c>
      <c r="F69" s="127" t="str">
        <f t="shared" si="1"/>
        <v>4312</v>
      </c>
    </row>
    <row r="70" spans="1:6" ht="43.5" x14ac:dyDescent="0.35">
      <c r="A70" s="126"/>
      <c r="B70" s="148" t="s">
        <v>1617</v>
      </c>
      <c r="C70" s="124" t="s">
        <v>1616</v>
      </c>
      <c r="D70" s="124" t="s">
        <v>1615</v>
      </c>
      <c r="E70" s="124" t="s">
        <v>1614</v>
      </c>
      <c r="F70" s="127" t="str">
        <f t="shared" si="1"/>
        <v>4313</v>
      </c>
    </row>
    <row r="71" spans="1:6" ht="58" x14ac:dyDescent="0.35">
      <c r="A71" s="126"/>
      <c r="B71" s="148" t="s">
        <v>1613</v>
      </c>
      <c r="C71" s="124" t="s">
        <v>1612</v>
      </c>
      <c r="D71" s="124" t="s">
        <v>1611</v>
      </c>
      <c r="E71" s="124" t="s">
        <v>1610</v>
      </c>
      <c r="F71" s="127" t="str">
        <f t="shared" si="1"/>
        <v>4314</v>
      </c>
    </row>
    <row r="72" spans="1:6" ht="43.5" x14ac:dyDescent="0.35">
      <c r="A72" s="126"/>
      <c r="B72" s="148" t="s">
        <v>1609</v>
      </c>
      <c r="C72" s="124" t="s">
        <v>1608</v>
      </c>
      <c r="D72" s="124" t="s">
        <v>1607</v>
      </c>
      <c r="E72" s="124" t="s">
        <v>1606</v>
      </c>
      <c r="F72" s="127" t="str">
        <f t="shared" si="1"/>
        <v>4315</v>
      </c>
    </row>
    <row r="73" spans="1:6" ht="58" x14ac:dyDescent="0.35">
      <c r="A73" s="126"/>
      <c r="B73" s="148" t="s">
        <v>1605</v>
      </c>
      <c r="C73" s="124" t="s">
        <v>1604</v>
      </c>
      <c r="D73" s="124" t="s">
        <v>1603</v>
      </c>
      <c r="E73" s="124" t="s">
        <v>1602</v>
      </c>
      <c r="F73" s="127" t="str">
        <f t="shared" si="1"/>
        <v>4316</v>
      </c>
    </row>
    <row r="74" spans="1:6" ht="43.5" x14ac:dyDescent="0.35">
      <c r="A74" s="126"/>
      <c r="B74" s="148" t="s">
        <v>1601</v>
      </c>
      <c r="C74" s="124" t="s">
        <v>1600</v>
      </c>
      <c r="D74" s="124" t="s">
        <v>1599</v>
      </c>
      <c r="E74" s="124" t="s">
        <v>1598</v>
      </c>
      <c r="F74" s="127" t="str">
        <f t="shared" si="1"/>
        <v>4321</v>
      </c>
    </row>
    <row r="75" spans="1:6" ht="43.5" x14ac:dyDescent="0.35">
      <c r="A75" s="126"/>
      <c r="B75" s="148" t="s">
        <v>1597</v>
      </c>
      <c r="C75" s="124" t="s">
        <v>1596</v>
      </c>
      <c r="D75" s="124" t="s">
        <v>1595</v>
      </c>
      <c r="E75" s="124" t="s">
        <v>1594</v>
      </c>
      <c r="F75" s="127" t="str">
        <f t="shared" si="1"/>
        <v>4322</v>
      </c>
    </row>
    <row r="76" spans="1:6" ht="43.5" x14ac:dyDescent="0.35">
      <c r="A76" s="126"/>
      <c r="B76" s="148" t="s">
        <v>1593</v>
      </c>
      <c r="C76" s="124" t="s">
        <v>1592</v>
      </c>
      <c r="D76" s="124" t="s">
        <v>1591</v>
      </c>
      <c r="E76" s="124" t="s">
        <v>1590</v>
      </c>
      <c r="F76" s="127" t="str">
        <f t="shared" si="1"/>
        <v>4323</v>
      </c>
    </row>
    <row r="77" spans="1:6" ht="58" x14ac:dyDescent="0.35">
      <c r="A77" s="126"/>
      <c r="B77" s="148" t="s">
        <v>1589</v>
      </c>
      <c r="C77" s="124" t="s">
        <v>1588</v>
      </c>
      <c r="D77" s="124" t="s">
        <v>1587</v>
      </c>
      <c r="E77" s="124" t="s">
        <v>1586</v>
      </c>
      <c r="F77" s="127" t="str">
        <f t="shared" si="1"/>
        <v>4324</v>
      </c>
    </row>
    <row r="78" spans="1:6" ht="43.5" x14ac:dyDescent="0.35">
      <c r="A78" s="126"/>
      <c r="B78" s="148" t="s">
        <v>1585</v>
      </c>
      <c r="C78" s="124" t="s">
        <v>1584</v>
      </c>
      <c r="D78" s="124" t="s">
        <v>1583</v>
      </c>
      <c r="E78" s="124" t="s">
        <v>1582</v>
      </c>
      <c r="F78" s="127" t="str">
        <f t="shared" si="1"/>
        <v>4325</v>
      </c>
    </row>
    <row r="79" spans="1:6" ht="58" x14ac:dyDescent="0.35">
      <c r="A79" s="126"/>
      <c r="B79" s="148" t="s">
        <v>1581</v>
      </c>
      <c r="C79" s="124" t="s">
        <v>1580</v>
      </c>
      <c r="D79" s="124" t="s">
        <v>1579</v>
      </c>
      <c r="E79" s="124" t="s">
        <v>1578</v>
      </c>
      <c r="F79" s="127" t="str">
        <f t="shared" si="1"/>
        <v>4326</v>
      </c>
    </row>
    <row r="80" spans="1:6" ht="29" x14ac:dyDescent="0.35">
      <c r="A80" s="126"/>
      <c r="B80" s="148" t="s">
        <v>1577</v>
      </c>
      <c r="C80" s="124" t="s">
        <v>1575</v>
      </c>
      <c r="D80" s="124" t="s">
        <v>1576</v>
      </c>
      <c r="E80" s="124" t="s">
        <v>1575</v>
      </c>
      <c r="F80" s="127" t="str">
        <f t="shared" si="1"/>
        <v>4340</v>
      </c>
    </row>
    <row r="81" spans="1:6" ht="29" x14ac:dyDescent="0.35">
      <c r="A81" s="126"/>
      <c r="B81" s="148" t="s">
        <v>1574</v>
      </c>
      <c r="C81" s="124" t="s">
        <v>1572</v>
      </c>
      <c r="D81" s="124" t="s">
        <v>1573</v>
      </c>
      <c r="E81" s="124" t="s">
        <v>1572</v>
      </c>
      <c r="F81" s="127" t="str">
        <f t="shared" si="1"/>
        <v>4351</v>
      </c>
    </row>
    <row r="82" spans="1:6" x14ac:dyDescent="0.35">
      <c r="A82" s="126"/>
      <c r="B82" s="148" t="s">
        <v>1571</v>
      </c>
      <c r="C82" s="124" t="s">
        <v>1569</v>
      </c>
      <c r="D82" s="124" t="s">
        <v>1570</v>
      </c>
      <c r="E82" s="124" t="s">
        <v>1569</v>
      </c>
      <c r="F82" s="127" t="str">
        <f t="shared" si="1"/>
        <v>4352</v>
      </c>
    </row>
    <row r="83" spans="1:6" ht="43.5" x14ac:dyDescent="0.35">
      <c r="A83" s="126"/>
      <c r="B83" s="148" t="s">
        <v>1568</v>
      </c>
      <c r="C83" s="124" t="s">
        <v>1567</v>
      </c>
      <c r="D83" s="124" t="s">
        <v>1566</v>
      </c>
      <c r="E83" s="124" t="s">
        <v>1565</v>
      </c>
      <c r="F83" s="127" t="str">
        <f t="shared" si="1"/>
        <v>4353</v>
      </c>
    </row>
    <row r="84" spans="1:6" ht="29" x14ac:dyDescent="0.35">
      <c r="A84" s="126"/>
      <c r="B84" s="148" t="s">
        <v>1564</v>
      </c>
      <c r="C84" s="124" t="s">
        <v>1562</v>
      </c>
      <c r="D84" s="124" t="s">
        <v>1563</v>
      </c>
      <c r="E84" s="124" t="s">
        <v>1562</v>
      </c>
      <c r="F84" s="127" t="str">
        <f t="shared" si="1"/>
        <v xml:space="preserve">434 </v>
      </c>
    </row>
    <row r="85" spans="1:6" ht="29" x14ac:dyDescent="0.35">
      <c r="A85" s="147"/>
      <c r="B85" s="145" t="s">
        <v>1561</v>
      </c>
      <c r="C85" s="144" t="s">
        <v>1559</v>
      </c>
      <c r="D85" s="144" t="s">
        <v>1560</v>
      </c>
      <c r="E85" s="144" t="s">
        <v>1559</v>
      </c>
      <c r="F85" s="127" t="str">
        <f t="shared" si="1"/>
        <v>4359</v>
      </c>
    </row>
    <row r="86" spans="1:6" ht="58" x14ac:dyDescent="0.35">
      <c r="A86" s="149" t="s">
        <v>1558</v>
      </c>
      <c r="B86" s="148" t="s">
        <v>1557</v>
      </c>
      <c r="C86" s="124" t="s">
        <v>1556</v>
      </c>
      <c r="D86" s="124" t="s">
        <v>1555</v>
      </c>
      <c r="E86" s="124" t="s">
        <v>1554</v>
      </c>
      <c r="F86" s="127" t="str">
        <f t="shared" si="1"/>
        <v>4410</v>
      </c>
    </row>
    <row r="87" spans="1:6" ht="58" x14ac:dyDescent="0.35">
      <c r="A87" s="126"/>
      <c r="B87" s="148" t="s">
        <v>1553</v>
      </c>
      <c r="C87" s="124" t="s">
        <v>1552</v>
      </c>
      <c r="D87" s="124" t="s">
        <v>1551</v>
      </c>
      <c r="E87" s="124" t="s">
        <v>1550</v>
      </c>
      <c r="F87" s="127" t="str">
        <f t="shared" si="1"/>
        <v>4420</v>
      </c>
    </row>
    <row r="88" spans="1:6" ht="58" x14ac:dyDescent="0.35">
      <c r="A88" s="126"/>
      <c r="B88" s="148" t="s">
        <v>1549</v>
      </c>
      <c r="C88" s="124" t="s">
        <v>1548</v>
      </c>
      <c r="D88" s="124" t="s">
        <v>1547</v>
      </c>
      <c r="E88" s="124" t="s">
        <v>1546</v>
      </c>
      <c r="F88" s="127" t="str">
        <f t="shared" si="1"/>
        <v>4430</v>
      </c>
    </row>
    <row r="89" spans="1:6" ht="58" x14ac:dyDescent="0.35">
      <c r="A89" s="147"/>
      <c r="B89" s="145" t="s">
        <v>1545</v>
      </c>
      <c r="C89" s="144" t="s">
        <v>1544</v>
      </c>
      <c r="D89" s="124" t="s">
        <v>1543</v>
      </c>
      <c r="E89" s="144" t="s">
        <v>1542</v>
      </c>
      <c r="F89" s="127" t="str">
        <f t="shared" si="1"/>
        <v>4440</v>
      </c>
    </row>
    <row r="90" spans="1:6" ht="43.5" x14ac:dyDescent="0.35">
      <c r="A90" s="149" t="s">
        <v>1541</v>
      </c>
      <c r="B90" s="148" t="s">
        <v>1540</v>
      </c>
      <c r="C90" s="124" t="s">
        <v>1539</v>
      </c>
      <c r="D90" s="124" t="s">
        <v>1538</v>
      </c>
      <c r="E90" s="124" t="s">
        <v>1537</v>
      </c>
      <c r="F90" s="127" t="str">
        <f t="shared" si="1"/>
        <v xml:space="preserve">451 </v>
      </c>
    </row>
    <row r="91" spans="1:6" ht="43.5" x14ac:dyDescent="0.35">
      <c r="A91" s="126"/>
      <c r="B91" s="148" t="s">
        <v>1536</v>
      </c>
      <c r="C91" s="124" t="s">
        <v>1535</v>
      </c>
      <c r="D91" s="124" t="s">
        <v>1534</v>
      </c>
      <c r="E91" s="124" t="s">
        <v>1533</v>
      </c>
      <c r="F91" s="127" t="str">
        <f t="shared" si="1"/>
        <v>4512</v>
      </c>
    </row>
    <row r="92" spans="1:6" ht="43.5" x14ac:dyDescent="0.35">
      <c r="A92" s="126"/>
      <c r="B92" s="148" t="s">
        <v>1532</v>
      </c>
      <c r="C92" s="124" t="s">
        <v>1531</v>
      </c>
      <c r="D92" s="124" t="s">
        <v>1530</v>
      </c>
      <c r="E92" s="124" t="s">
        <v>1529</v>
      </c>
      <c r="F92" s="127" t="str">
        <f t="shared" si="1"/>
        <v>4513</v>
      </c>
    </row>
    <row r="93" spans="1:6" ht="29" x14ac:dyDescent="0.35">
      <c r="A93" s="126"/>
      <c r="B93" s="148" t="s">
        <v>1528</v>
      </c>
      <c r="C93" s="124" t="s">
        <v>1526</v>
      </c>
      <c r="D93" s="124" t="s">
        <v>1527</v>
      </c>
      <c r="E93" s="124" t="s">
        <v>1526</v>
      </c>
      <c r="F93" s="127" t="str">
        <f t="shared" si="1"/>
        <v>4524</v>
      </c>
    </row>
    <row r="94" spans="1:6" ht="29" x14ac:dyDescent="0.35">
      <c r="A94" s="126"/>
      <c r="B94" s="148" t="s">
        <v>1525</v>
      </c>
      <c r="C94" s="124" t="s">
        <v>1523</v>
      </c>
      <c r="D94" s="124" t="s">
        <v>1524</v>
      </c>
      <c r="E94" s="124" t="s">
        <v>1523</v>
      </c>
      <c r="F94" s="127" t="str">
        <f t="shared" si="1"/>
        <v>4525</v>
      </c>
    </row>
    <row r="95" spans="1:6" ht="29" x14ac:dyDescent="0.35">
      <c r="A95" s="126"/>
      <c r="B95" s="148" t="s">
        <v>1522</v>
      </c>
      <c r="C95" s="124" t="s">
        <v>1520</v>
      </c>
      <c r="D95" s="124" t="s">
        <v>1521</v>
      </c>
      <c r="E95" s="124" t="s">
        <v>1520</v>
      </c>
      <c r="F95" s="127" t="str">
        <f t="shared" si="1"/>
        <v>4526</v>
      </c>
    </row>
    <row r="96" spans="1:6" ht="29" x14ac:dyDescent="0.35">
      <c r="A96" s="126"/>
      <c r="B96" s="148" t="s">
        <v>1519</v>
      </c>
      <c r="C96" s="124" t="s">
        <v>1517</v>
      </c>
      <c r="D96" s="124" t="s">
        <v>1518</v>
      </c>
      <c r="E96" s="124" t="s">
        <v>1517</v>
      </c>
      <c r="F96" s="127" t="str">
        <f t="shared" si="1"/>
        <v>4534</v>
      </c>
    </row>
    <row r="97" spans="1:6" ht="29" x14ac:dyDescent="0.35">
      <c r="A97" s="126"/>
      <c r="B97" s="148" t="s">
        <v>1516</v>
      </c>
      <c r="C97" s="124" t="s">
        <v>1515</v>
      </c>
      <c r="D97" s="124" t="s">
        <v>1514</v>
      </c>
      <c r="E97" s="124" t="s">
        <v>1513</v>
      </c>
      <c r="F97" s="127" t="str">
        <f t="shared" si="1"/>
        <v>4535</v>
      </c>
    </row>
    <row r="98" spans="1:6" ht="29" x14ac:dyDescent="0.35">
      <c r="A98" s="126"/>
      <c r="B98" s="148" t="s">
        <v>1512</v>
      </c>
      <c r="C98" s="124" t="s">
        <v>1510</v>
      </c>
      <c r="D98" s="124" t="s">
        <v>1511</v>
      </c>
      <c r="E98" s="124" t="s">
        <v>1510</v>
      </c>
      <c r="F98" s="127" t="str">
        <f t="shared" si="1"/>
        <v>4540</v>
      </c>
    </row>
    <row r="99" spans="1:6" ht="29" x14ac:dyDescent="0.35">
      <c r="A99" s="147"/>
      <c r="B99" s="145" t="s">
        <v>1509</v>
      </c>
      <c r="C99" s="144" t="s">
        <v>1508</v>
      </c>
      <c r="D99" s="144" t="s">
        <v>1507</v>
      </c>
      <c r="E99" s="144" t="s">
        <v>1506</v>
      </c>
      <c r="F99" s="127" t="str">
        <f t="shared" si="1"/>
        <v>4550</v>
      </c>
    </row>
    <row r="100" spans="1:6" ht="43.5" x14ac:dyDescent="0.35">
      <c r="A100" s="149" t="s">
        <v>1505</v>
      </c>
      <c r="B100" s="148" t="s">
        <v>1504</v>
      </c>
      <c r="C100" s="124" t="s">
        <v>1503</v>
      </c>
      <c r="D100" s="124" t="s">
        <v>1502</v>
      </c>
      <c r="E100" s="124" t="s">
        <v>1501</v>
      </c>
      <c r="F100" s="127" t="str">
        <f t="shared" si="1"/>
        <v>5111</v>
      </c>
    </row>
    <row r="101" spans="1:6" ht="43.5" x14ac:dyDescent="0.35">
      <c r="A101" s="126"/>
      <c r="B101" s="148" t="s">
        <v>1500</v>
      </c>
      <c r="C101" s="124" t="s">
        <v>1499</v>
      </c>
      <c r="D101" s="124" t="s">
        <v>1498</v>
      </c>
      <c r="E101" s="124" t="s">
        <v>1497</v>
      </c>
      <c r="F101" s="127" t="str">
        <f t="shared" si="1"/>
        <v>5112</v>
      </c>
    </row>
    <row r="102" spans="1:6" ht="29" x14ac:dyDescent="0.35">
      <c r="A102" s="126"/>
      <c r="B102" s="148" t="s">
        <v>1496</v>
      </c>
      <c r="C102" s="124" t="s">
        <v>1495</v>
      </c>
      <c r="D102" s="124" t="s">
        <v>1494</v>
      </c>
      <c r="E102" s="124" t="s">
        <v>1493</v>
      </c>
      <c r="F102" s="127" t="str">
        <f t="shared" si="1"/>
        <v>5121</v>
      </c>
    </row>
    <row r="103" spans="1:6" ht="29" x14ac:dyDescent="0.35">
      <c r="A103" s="126"/>
      <c r="B103" s="148" t="s">
        <v>1492</v>
      </c>
      <c r="C103" s="124" t="s">
        <v>1491</v>
      </c>
      <c r="D103" s="124" t="s">
        <v>1490</v>
      </c>
      <c r="E103" s="124" t="s">
        <v>1489</v>
      </c>
      <c r="F103" s="127" t="str">
        <f t="shared" si="1"/>
        <v>5122</v>
      </c>
    </row>
    <row r="104" spans="1:6" ht="29" x14ac:dyDescent="0.35">
      <c r="A104" s="126"/>
      <c r="B104" s="148" t="s">
        <v>1488</v>
      </c>
      <c r="C104" s="124" t="s">
        <v>1487</v>
      </c>
      <c r="D104" s="124" t="s">
        <v>1486</v>
      </c>
      <c r="E104" s="124" t="s">
        <v>1485</v>
      </c>
      <c r="F104" s="127" t="str">
        <f t="shared" si="1"/>
        <v>5130</v>
      </c>
    </row>
    <row r="105" spans="1:6" ht="29" x14ac:dyDescent="0.35">
      <c r="A105" s="126"/>
      <c r="B105" s="148" t="s">
        <v>1484</v>
      </c>
      <c r="C105" s="124" t="s">
        <v>1483</v>
      </c>
      <c r="D105" s="124" t="s">
        <v>1482</v>
      </c>
      <c r="E105" s="124" t="s">
        <v>1481</v>
      </c>
      <c r="F105" s="127" t="str">
        <f t="shared" si="1"/>
        <v>5140</v>
      </c>
    </row>
    <row r="106" spans="1:6" ht="43.5" x14ac:dyDescent="0.35">
      <c r="A106" s="149" t="s">
        <v>1480</v>
      </c>
      <c r="B106" s="148" t="s">
        <v>1479</v>
      </c>
      <c r="C106" s="124" t="s">
        <v>1478</v>
      </c>
      <c r="D106" s="124" t="s">
        <v>1477</v>
      </c>
      <c r="E106" s="124" t="s">
        <v>1476</v>
      </c>
      <c r="F106" s="127" t="str">
        <f t="shared" si="1"/>
        <v>5210</v>
      </c>
    </row>
    <row r="107" spans="1:6" ht="29" x14ac:dyDescent="0.35">
      <c r="A107" s="147"/>
      <c r="B107" s="145" t="s">
        <v>1475</v>
      </c>
      <c r="C107" s="144" t="s">
        <v>1474</v>
      </c>
      <c r="D107" s="144" t="s">
        <v>1473</v>
      </c>
      <c r="E107" s="144" t="s">
        <v>1472</v>
      </c>
      <c r="F107" s="127" t="str">
        <f t="shared" si="1"/>
        <v>5220</v>
      </c>
    </row>
    <row r="108" spans="1:6" ht="29" x14ac:dyDescent="0.35">
      <c r="A108" s="149" t="s">
        <v>1471</v>
      </c>
      <c r="B108" s="148" t="s">
        <v>1470</v>
      </c>
      <c r="C108" s="124" t="s">
        <v>1469</v>
      </c>
      <c r="D108" s="124" t="s">
        <v>1468</v>
      </c>
      <c r="E108" s="124" t="s">
        <v>1467</v>
      </c>
      <c r="F108" s="127" t="str">
        <f t="shared" si="1"/>
        <v>5310</v>
      </c>
    </row>
    <row r="109" spans="1:6" ht="29" x14ac:dyDescent="0.35">
      <c r="A109" s="147"/>
      <c r="B109" s="145" t="s">
        <v>1466</v>
      </c>
      <c r="C109" s="144" t="s">
        <v>1464</v>
      </c>
      <c r="D109" s="144" t="s">
        <v>1465</v>
      </c>
      <c r="E109" s="144" t="s">
        <v>1464</v>
      </c>
      <c r="F109" s="127" t="str">
        <f t="shared" si="1"/>
        <v>5320</v>
      </c>
    </row>
    <row r="110" spans="1:6" ht="43.5" x14ac:dyDescent="0.35">
      <c r="A110" s="149" t="s">
        <v>1463</v>
      </c>
      <c r="B110" s="148" t="s">
        <v>1462</v>
      </c>
      <c r="C110" s="124" t="s">
        <v>1461</v>
      </c>
      <c r="D110" s="124" t="s">
        <v>1460</v>
      </c>
      <c r="E110" s="124" t="s">
        <v>1459</v>
      </c>
      <c r="F110" s="127" t="str">
        <f t="shared" si="1"/>
        <v>5411</v>
      </c>
    </row>
    <row r="111" spans="1:6" ht="29" x14ac:dyDescent="0.35">
      <c r="A111" s="126"/>
      <c r="B111" s="148" t="s">
        <v>1458</v>
      </c>
      <c r="C111" s="124" t="s">
        <v>1457</v>
      </c>
      <c r="D111" s="124" t="s">
        <v>1456</v>
      </c>
      <c r="E111" s="124" t="s">
        <v>1455</v>
      </c>
      <c r="F111" s="127" t="str">
        <f t="shared" si="1"/>
        <v>5412</v>
      </c>
    </row>
    <row r="112" spans="1:6" ht="58" x14ac:dyDescent="0.35">
      <c r="A112" s="126"/>
      <c r="B112" s="148" t="s">
        <v>1454</v>
      </c>
      <c r="C112" s="124" t="s">
        <v>1453</v>
      </c>
      <c r="D112" s="124" t="s">
        <v>1452</v>
      </c>
      <c r="E112" s="124" t="s">
        <v>1451</v>
      </c>
      <c r="F112" s="127" t="str">
        <f t="shared" si="1"/>
        <v>5421</v>
      </c>
    </row>
    <row r="113" spans="1:6" ht="43.5" x14ac:dyDescent="0.35">
      <c r="A113" s="126"/>
      <c r="B113" s="148" t="s">
        <v>1450</v>
      </c>
      <c r="C113" s="124" t="s">
        <v>1449</v>
      </c>
      <c r="D113" s="124" t="s">
        <v>1448</v>
      </c>
      <c r="E113" s="124" t="s">
        <v>1447</v>
      </c>
      <c r="F113" s="127" t="str">
        <f t="shared" si="1"/>
        <v>5422</v>
      </c>
    </row>
    <row r="114" spans="1:6" ht="58" x14ac:dyDescent="0.35">
      <c r="A114" s="126"/>
      <c r="B114" s="148" t="s">
        <v>1446</v>
      </c>
      <c r="C114" s="124" t="s">
        <v>1445</v>
      </c>
      <c r="D114" s="124" t="s">
        <v>1444</v>
      </c>
      <c r="E114" s="124" t="s">
        <v>1443</v>
      </c>
      <c r="F114" s="127" t="str">
        <f t="shared" si="1"/>
        <v>5431</v>
      </c>
    </row>
    <row r="115" spans="1:6" ht="43.5" x14ac:dyDescent="0.35">
      <c r="A115" s="126"/>
      <c r="B115" s="148" t="s">
        <v>1442</v>
      </c>
      <c r="C115" s="124" t="s">
        <v>1441</v>
      </c>
      <c r="D115" s="124" t="s">
        <v>1440</v>
      </c>
      <c r="E115" s="124" t="s">
        <v>1439</v>
      </c>
      <c r="F115" s="127" t="str">
        <f t="shared" si="1"/>
        <v>5432</v>
      </c>
    </row>
    <row r="116" spans="1:6" ht="58" x14ac:dyDescent="0.35">
      <c r="A116" s="126"/>
      <c r="B116" s="148" t="s">
        <v>1438</v>
      </c>
      <c r="C116" s="124" t="s">
        <v>1437</v>
      </c>
      <c r="D116" s="124" t="s">
        <v>1436</v>
      </c>
      <c r="E116" s="124" t="s">
        <v>1435</v>
      </c>
      <c r="F116" s="127" t="str">
        <f t="shared" si="1"/>
        <v>5441</v>
      </c>
    </row>
    <row r="117" spans="1:6" ht="43.5" x14ac:dyDescent="0.35">
      <c r="A117" s="126"/>
      <c r="B117" s="148" t="s">
        <v>1434</v>
      </c>
      <c r="C117" s="124" t="s">
        <v>1433</v>
      </c>
      <c r="D117" s="124" t="s">
        <v>1432</v>
      </c>
      <c r="E117" s="124" t="s">
        <v>1431</v>
      </c>
      <c r="F117" s="127" t="str">
        <f t="shared" si="1"/>
        <v>5442</v>
      </c>
    </row>
    <row r="118" spans="1:6" ht="58" x14ac:dyDescent="0.35">
      <c r="A118" s="147"/>
      <c r="B118" s="145" t="s">
        <v>1430</v>
      </c>
      <c r="C118" s="144" t="s">
        <v>1429</v>
      </c>
      <c r="D118" s="144" t="s">
        <v>1428</v>
      </c>
      <c r="E118" s="144" t="s">
        <v>1427</v>
      </c>
      <c r="F118" s="127" t="str">
        <f t="shared" si="1"/>
        <v>5451</v>
      </c>
    </row>
    <row r="119" spans="1:6" ht="43.5" x14ac:dyDescent="0.35">
      <c r="A119" s="126"/>
      <c r="B119" s="148" t="s">
        <v>1426</v>
      </c>
      <c r="C119" s="124" t="s">
        <v>1425</v>
      </c>
      <c r="D119" s="124" t="s">
        <v>1424</v>
      </c>
      <c r="E119" s="124" t="s">
        <v>1423</v>
      </c>
      <c r="F119" s="127" t="str">
        <f t="shared" si="1"/>
        <v>5452</v>
      </c>
    </row>
    <row r="120" spans="1:6" ht="72.5" x14ac:dyDescent="0.35">
      <c r="A120" s="126"/>
      <c r="B120" s="148" t="s">
        <v>1422</v>
      </c>
      <c r="C120" s="124" t="s">
        <v>1421</v>
      </c>
      <c r="D120" s="144" t="s">
        <v>1420</v>
      </c>
      <c r="E120" s="124" t="s">
        <v>1419</v>
      </c>
      <c r="F120" s="127" t="str">
        <f t="shared" si="1"/>
        <v>5461</v>
      </c>
    </row>
    <row r="121" spans="1:6" ht="58" x14ac:dyDescent="0.35">
      <c r="A121" s="147"/>
      <c r="B121" s="145" t="s">
        <v>1418</v>
      </c>
      <c r="C121" s="144" t="s">
        <v>1417</v>
      </c>
      <c r="D121" s="124" t="s">
        <v>1416</v>
      </c>
      <c r="E121" s="144" t="s">
        <v>1415</v>
      </c>
      <c r="F121" s="127" t="str">
        <f t="shared" si="1"/>
        <v>5462</v>
      </c>
    </row>
    <row r="122" spans="1:6" ht="58" x14ac:dyDescent="0.35">
      <c r="A122" s="149" t="s">
        <v>98</v>
      </c>
      <c r="B122" s="148" t="s">
        <v>1414</v>
      </c>
      <c r="C122" s="124" t="s">
        <v>1413</v>
      </c>
      <c r="D122" s="124" t="s">
        <v>1412</v>
      </c>
      <c r="E122" s="124" t="s">
        <v>1411</v>
      </c>
      <c r="F122" s="127" t="str">
        <f t="shared" si="1"/>
        <v>6111</v>
      </c>
    </row>
    <row r="123" spans="1:6" ht="58" x14ac:dyDescent="0.35">
      <c r="A123" s="126"/>
      <c r="B123" s="148" t="s">
        <v>1410</v>
      </c>
      <c r="C123" s="124" t="s">
        <v>1409</v>
      </c>
      <c r="D123" s="124" t="s">
        <v>1408</v>
      </c>
      <c r="E123" s="124" t="s">
        <v>1407</v>
      </c>
      <c r="F123" s="127" t="str">
        <f t="shared" si="1"/>
        <v>6112</v>
      </c>
    </row>
    <row r="124" spans="1:6" ht="58" x14ac:dyDescent="0.35">
      <c r="A124" s="126"/>
      <c r="B124" s="148" t="s">
        <v>1406</v>
      </c>
      <c r="C124" s="124" t="s">
        <v>1405</v>
      </c>
      <c r="D124" s="124" t="s">
        <v>1404</v>
      </c>
      <c r="E124" s="124" t="s">
        <v>1403</v>
      </c>
      <c r="F124" s="127" t="str">
        <f t="shared" si="1"/>
        <v>6121</v>
      </c>
    </row>
    <row r="125" spans="1:6" ht="58" x14ac:dyDescent="0.35">
      <c r="A125" s="126"/>
      <c r="B125" s="148" t="s">
        <v>1402</v>
      </c>
      <c r="C125" s="124" t="s">
        <v>1401</v>
      </c>
      <c r="D125" s="124" t="s">
        <v>1400</v>
      </c>
      <c r="E125" s="124" t="s">
        <v>1399</v>
      </c>
      <c r="F125" s="127" t="str">
        <f t="shared" si="1"/>
        <v>6122</v>
      </c>
    </row>
    <row r="126" spans="1:6" ht="72.5" x14ac:dyDescent="0.35">
      <c r="A126" s="126"/>
      <c r="B126" s="148" t="s">
        <v>1398</v>
      </c>
      <c r="C126" s="124" t="s">
        <v>1397</v>
      </c>
      <c r="D126" s="124" t="s">
        <v>1396</v>
      </c>
      <c r="E126" s="124" t="s">
        <v>1395</v>
      </c>
      <c r="F126" s="127" t="str">
        <f t="shared" si="1"/>
        <v>6131</v>
      </c>
    </row>
    <row r="127" spans="1:6" ht="72.5" x14ac:dyDescent="0.35">
      <c r="A127" s="126"/>
      <c r="B127" s="148" t="s">
        <v>1394</v>
      </c>
      <c r="C127" s="124" t="s">
        <v>1393</v>
      </c>
      <c r="D127" s="124" t="s">
        <v>1392</v>
      </c>
      <c r="E127" s="124" t="s">
        <v>1391</v>
      </c>
      <c r="F127" s="127" t="str">
        <f t="shared" si="1"/>
        <v>6132</v>
      </c>
    </row>
    <row r="128" spans="1:6" ht="58" x14ac:dyDescent="0.35">
      <c r="A128" s="126"/>
      <c r="B128" s="148" t="s">
        <v>1390</v>
      </c>
      <c r="C128" s="124" t="s">
        <v>1389</v>
      </c>
      <c r="D128" s="124" t="s">
        <v>1388</v>
      </c>
      <c r="E128" s="124" t="s">
        <v>1387</v>
      </c>
      <c r="F128" s="127" t="str">
        <f t="shared" si="1"/>
        <v>6141</v>
      </c>
    </row>
    <row r="129" spans="1:6" ht="72.5" x14ac:dyDescent="0.35">
      <c r="A129" s="126"/>
      <c r="B129" s="148" t="s">
        <v>1386</v>
      </c>
      <c r="C129" s="124" t="s">
        <v>1385</v>
      </c>
      <c r="D129" s="124" t="s">
        <v>1384</v>
      </c>
      <c r="E129" s="124" t="s">
        <v>1383</v>
      </c>
      <c r="F129" s="127" t="str">
        <f t="shared" si="1"/>
        <v>6142</v>
      </c>
    </row>
    <row r="130" spans="1:6" ht="72.5" x14ac:dyDescent="0.35">
      <c r="A130" s="126"/>
      <c r="B130" s="148" t="s">
        <v>1382</v>
      </c>
      <c r="C130" s="124" t="s">
        <v>1381</v>
      </c>
      <c r="D130" s="124" t="s">
        <v>1380</v>
      </c>
      <c r="E130" s="124" t="s">
        <v>1379</v>
      </c>
      <c r="F130" s="127" t="str">
        <f t="shared" ref="F130:F193" si="2">LEFT(B130,2)&amp;RIGHT(B130,2)</f>
        <v>6151</v>
      </c>
    </row>
    <row r="131" spans="1:6" ht="72.5" x14ac:dyDescent="0.35">
      <c r="A131" s="126"/>
      <c r="B131" s="148" t="s">
        <v>1378</v>
      </c>
      <c r="C131" s="124" t="s">
        <v>1377</v>
      </c>
      <c r="D131" s="124" t="s">
        <v>1376</v>
      </c>
      <c r="E131" s="124" t="s">
        <v>1375</v>
      </c>
      <c r="F131" s="127" t="str">
        <f t="shared" si="2"/>
        <v>6152</v>
      </c>
    </row>
    <row r="132" spans="1:6" ht="58" x14ac:dyDescent="0.35">
      <c r="A132" s="147"/>
      <c r="B132" s="145" t="s">
        <v>1374</v>
      </c>
      <c r="C132" s="144" t="s">
        <v>1373</v>
      </c>
      <c r="D132" s="144" t="s">
        <v>1372</v>
      </c>
      <c r="E132" s="144" t="s">
        <v>1371</v>
      </c>
      <c r="F132" s="127" t="str">
        <f t="shared" si="2"/>
        <v>6161</v>
      </c>
    </row>
    <row r="133" spans="1:6" ht="58" x14ac:dyDescent="0.35">
      <c r="A133" s="126"/>
      <c r="B133" s="148" t="s">
        <v>1370</v>
      </c>
      <c r="C133" s="124" t="s">
        <v>1369</v>
      </c>
      <c r="D133" s="124" t="s">
        <v>1368</v>
      </c>
      <c r="E133" s="124" t="s">
        <v>1367</v>
      </c>
      <c r="F133" s="127" t="str">
        <f t="shared" si="2"/>
        <v>6162</v>
      </c>
    </row>
    <row r="134" spans="1:6" ht="58" x14ac:dyDescent="0.35">
      <c r="A134" s="126"/>
      <c r="B134" s="148" t="s">
        <v>1366</v>
      </c>
      <c r="C134" s="124" t="s">
        <v>1365</v>
      </c>
      <c r="D134" s="124" t="s">
        <v>1364</v>
      </c>
      <c r="E134" s="124" t="s">
        <v>1363</v>
      </c>
      <c r="F134" s="127" t="str">
        <f t="shared" si="2"/>
        <v>6171</v>
      </c>
    </row>
    <row r="135" spans="1:6" ht="58" x14ac:dyDescent="0.35">
      <c r="A135" s="147"/>
      <c r="B135" s="145" t="s">
        <v>1362</v>
      </c>
      <c r="C135" s="144" t="s">
        <v>1361</v>
      </c>
      <c r="D135" s="144" t="s">
        <v>1360</v>
      </c>
      <c r="E135" s="144" t="s">
        <v>1359</v>
      </c>
      <c r="F135" s="127" t="str">
        <f t="shared" si="2"/>
        <v>6172</v>
      </c>
    </row>
    <row r="136" spans="1:6" ht="43.5" x14ac:dyDescent="0.35">
      <c r="A136" s="149" t="s">
        <v>1358</v>
      </c>
      <c r="B136" s="148" t="s">
        <v>1357</v>
      </c>
      <c r="C136" s="124" t="s">
        <v>1356</v>
      </c>
      <c r="D136" s="124" t="s">
        <v>1355</v>
      </c>
      <c r="E136" s="124" t="s">
        <v>1354</v>
      </c>
      <c r="F136" s="127" t="str">
        <f t="shared" si="2"/>
        <v>6210</v>
      </c>
    </row>
    <row r="137" spans="1:6" ht="43.5" x14ac:dyDescent="0.35">
      <c r="A137" s="147"/>
      <c r="B137" s="145" t="s">
        <v>1353</v>
      </c>
      <c r="C137" s="144" t="s">
        <v>1352</v>
      </c>
      <c r="D137" s="144" t="s">
        <v>1351</v>
      </c>
      <c r="E137" s="144" t="s">
        <v>1350</v>
      </c>
      <c r="F137" s="127" t="str">
        <f t="shared" si="2"/>
        <v>6220</v>
      </c>
    </row>
    <row r="138" spans="1:6" ht="58" x14ac:dyDescent="0.35">
      <c r="A138" s="149" t="s">
        <v>1349</v>
      </c>
      <c r="B138" s="148" t="s">
        <v>1348</v>
      </c>
      <c r="C138" s="124" t="s">
        <v>1347</v>
      </c>
      <c r="D138" s="124" t="s">
        <v>1346</v>
      </c>
      <c r="E138" s="124" t="s">
        <v>1345</v>
      </c>
      <c r="F138" s="127" t="str">
        <f t="shared" si="2"/>
        <v>6311</v>
      </c>
    </row>
    <row r="139" spans="1:6" ht="58" x14ac:dyDescent="0.35">
      <c r="A139" s="126"/>
      <c r="B139" s="148" t="s">
        <v>1344</v>
      </c>
      <c r="C139" s="124" t="s">
        <v>1343</v>
      </c>
      <c r="D139" s="124" t="s">
        <v>1342</v>
      </c>
      <c r="E139" s="124" t="s">
        <v>1341</v>
      </c>
      <c r="F139" s="127" t="str">
        <f t="shared" si="2"/>
        <v>6312</v>
      </c>
    </row>
    <row r="140" spans="1:6" ht="58" x14ac:dyDescent="0.35">
      <c r="A140" s="126"/>
      <c r="B140" s="148" t="s">
        <v>1340</v>
      </c>
      <c r="C140" s="124" t="s">
        <v>1339</v>
      </c>
      <c r="D140" s="124" t="s">
        <v>1338</v>
      </c>
      <c r="E140" s="124" t="s">
        <v>1337</v>
      </c>
      <c r="F140" s="127" t="str">
        <f t="shared" si="2"/>
        <v>6321</v>
      </c>
    </row>
    <row r="141" spans="1:6" ht="58" x14ac:dyDescent="0.35">
      <c r="A141" s="126"/>
      <c r="B141" s="148" t="s">
        <v>1336</v>
      </c>
      <c r="C141" s="124" t="s">
        <v>1335</v>
      </c>
      <c r="D141" s="124" t="s">
        <v>1334</v>
      </c>
      <c r="E141" s="124" t="s">
        <v>1333</v>
      </c>
      <c r="F141" s="127" t="str">
        <f t="shared" si="2"/>
        <v>6322</v>
      </c>
    </row>
    <row r="142" spans="1:6" ht="58" x14ac:dyDescent="0.35">
      <c r="A142" s="126"/>
      <c r="B142" s="148" t="s">
        <v>1332</v>
      </c>
      <c r="C142" s="124" t="s">
        <v>1331</v>
      </c>
      <c r="D142" s="124" t="s">
        <v>1330</v>
      </c>
      <c r="E142" s="124" t="s">
        <v>1329</v>
      </c>
      <c r="F142" s="127" t="str">
        <f t="shared" si="2"/>
        <v>6341</v>
      </c>
    </row>
    <row r="143" spans="1:6" ht="58" x14ac:dyDescent="0.35">
      <c r="A143" s="126"/>
      <c r="B143" s="148" t="s">
        <v>1328</v>
      </c>
      <c r="C143" s="124" t="s">
        <v>1327</v>
      </c>
      <c r="D143" s="124" t="s">
        <v>1326</v>
      </c>
      <c r="E143" s="124" t="s">
        <v>1325</v>
      </c>
      <c r="F143" s="127" t="str">
        <f t="shared" si="2"/>
        <v>6342</v>
      </c>
    </row>
    <row r="144" spans="1:6" ht="43.5" x14ac:dyDescent="0.35">
      <c r="A144" s="126"/>
      <c r="B144" s="148" t="s">
        <v>1324</v>
      </c>
      <c r="C144" s="124" t="s">
        <v>1323</v>
      </c>
      <c r="D144" s="124" t="s">
        <v>1322</v>
      </c>
      <c r="E144" s="124" t="s">
        <v>1321</v>
      </c>
      <c r="F144" s="127" t="str">
        <f t="shared" si="2"/>
        <v>6351</v>
      </c>
    </row>
    <row r="145" spans="1:6" ht="43.5" x14ac:dyDescent="0.35">
      <c r="A145" s="126"/>
      <c r="B145" s="148" t="s">
        <v>1320</v>
      </c>
      <c r="C145" s="124" t="s">
        <v>1319</v>
      </c>
      <c r="D145" s="124" t="s">
        <v>1318</v>
      </c>
      <c r="E145" s="124" t="s">
        <v>1317</v>
      </c>
      <c r="F145" s="127" t="str">
        <f t="shared" si="2"/>
        <v>6352</v>
      </c>
    </row>
    <row r="146" spans="1:6" ht="58" x14ac:dyDescent="0.35">
      <c r="A146" s="126"/>
      <c r="B146" s="148" t="s">
        <v>1316</v>
      </c>
      <c r="C146" s="124" t="s">
        <v>1315</v>
      </c>
      <c r="D146" s="124" t="s">
        <v>1314</v>
      </c>
      <c r="E146" s="124" t="s">
        <v>1313</v>
      </c>
      <c r="F146" s="127" t="str">
        <f t="shared" si="2"/>
        <v>6353</v>
      </c>
    </row>
    <row r="147" spans="1:6" ht="43.5" x14ac:dyDescent="0.35">
      <c r="A147" s="126"/>
      <c r="B147" s="148" t="s">
        <v>1312</v>
      </c>
      <c r="C147" s="124" t="s">
        <v>1311</v>
      </c>
      <c r="D147" s="124" t="s">
        <v>1310</v>
      </c>
      <c r="E147" s="124" t="s">
        <v>1309</v>
      </c>
      <c r="F147" s="127" t="str">
        <f t="shared" si="2"/>
        <v>6354</v>
      </c>
    </row>
    <row r="148" spans="1:6" ht="43.5" x14ac:dyDescent="0.35">
      <c r="A148" s="147"/>
      <c r="B148" s="145" t="s">
        <v>1308</v>
      </c>
      <c r="C148" s="144" t="s">
        <v>1307</v>
      </c>
      <c r="D148" s="144" t="s">
        <v>1306</v>
      </c>
      <c r="E148" s="144" t="s">
        <v>1305</v>
      </c>
      <c r="F148" s="127" t="str">
        <f t="shared" si="2"/>
        <v>6359</v>
      </c>
    </row>
    <row r="149" spans="1:6" ht="43.5" x14ac:dyDescent="0.35">
      <c r="A149" s="149" t="s">
        <v>1304</v>
      </c>
      <c r="B149" s="148" t="s">
        <v>1303</v>
      </c>
      <c r="C149" s="124" t="s">
        <v>1302</v>
      </c>
      <c r="D149" s="124" t="s">
        <v>1301</v>
      </c>
      <c r="E149" s="124" t="s">
        <v>1300</v>
      </c>
      <c r="F149" s="127" t="str">
        <f t="shared" si="2"/>
        <v>6410</v>
      </c>
    </row>
    <row r="150" spans="1:6" ht="58" x14ac:dyDescent="0.35">
      <c r="A150" s="147"/>
      <c r="B150" s="145" t="s">
        <v>1299</v>
      </c>
      <c r="C150" s="144" t="s">
        <v>1298</v>
      </c>
      <c r="D150" s="144" t="s">
        <v>1297</v>
      </c>
      <c r="E150" s="144" t="s">
        <v>1296</v>
      </c>
      <c r="F150" s="127" t="str">
        <f t="shared" si="2"/>
        <v>6420</v>
      </c>
    </row>
    <row r="151" spans="1:6" ht="58" x14ac:dyDescent="0.35">
      <c r="A151" s="149" t="s">
        <v>1295</v>
      </c>
      <c r="B151" s="148" t="s">
        <v>1294</v>
      </c>
      <c r="C151" s="124" t="s">
        <v>1293</v>
      </c>
      <c r="D151" s="124" t="s">
        <v>1292</v>
      </c>
      <c r="E151" s="124" t="s">
        <v>1291</v>
      </c>
      <c r="F151" s="127" t="str">
        <f t="shared" si="2"/>
        <v>6511</v>
      </c>
    </row>
    <row r="152" spans="1:6" ht="58" x14ac:dyDescent="0.35">
      <c r="A152" s="126"/>
      <c r="B152" s="148" t="s">
        <v>1290</v>
      </c>
      <c r="C152" s="124" t="s">
        <v>1289</v>
      </c>
      <c r="D152" s="124" t="s">
        <v>1288</v>
      </c>
      <c r="E152" s="124" t="s">
        <v>1287</v>
      </c>
      <c r="F152" s="127" t="str">
        <f t="shared" si="2"/>
        <v>6512</v>
      </c>
    </row>
    <row r="153" spans="1:6" ht="58" x14ac:dyDescent="0.35">
      <c r="A153" s="126"/>
      <c r="B153" s="148" t="s">
        <v>1286</v>
      </c>
      <c r="C153" s="124" t="s">
        <v>1285</v>
      </c>
      <c r="D153" s="124" t="s">
        <v>1284</v>
      </c>
      <c r="E153" s="124" t="s">
        <v>1283</v>
      </c>
      <c r="F153" s="127" t="str">
        <f t="shared" si="2"/>
        <v>6513</v>
      </c>
    </row>
    <row r="154" spans="1:6" ht="43.5" x14ac:dyDescent="0.35">
      <c r="A154" s="126"/>
      <c r="B154" s="148" t="s">
        <v>1282</v>
      </c>
      <c r="C154" s="124" t="s">
        <v>1281</v>
      </c>
      <c r="D154" s="124" t="s">
        <v>1280</v>
      </c>
      <c r="E154" s="124" t="s">
        <v>1279</v>
      </c>
      <c r="F154" s="127" t="str">
        <f t="shared" si="2"/>
        <v>6524</v>
      </c>
    </row>
    <row r="155" spans="1:6" ht="43.5" x14ac:dyDescent="0.35">
      <c r="A155" s="126"/>
      <c r="B155" s="148" t="s">
        <v>1278</v>
      </c>
      <c r="C155" s="124" t="s">
        <v>1277</v>
      </c>
      <c r="D155" s="124" t="s">
        <v>1276</v>
      </c>
      <c r="E155" s="124" t="s">
        <v>1275</v>
      </c>
      <c r="F155" s="127" t="str">
        <f t="shared" si="2"/>
        <v>6525</v>
      </c>
    </row>
    <row r="156" spans="1:6" ht="43.5" x14ac:dyDescent="0.35">
      <c r="A156" s="126"/>
      <c r="B156" s="148" t="s">
        <v>1274</v>
      </c>
      <c r="C156" s="124" t="s">
        <v>1273</v>
      </c>
      <c r="D156" s="124" t="s">
        <v>1272</v>
      </c>
      <c r="E156" s="124" t="s">
        <v>1271</v>
      </c>
      <c r="F156" s="127" t="str">
        <f t="shared" si="2"/>
        <v>6526</v>
      </c>
    </row>
    <row r="157" spans="1:6" ht="43.5" x14ac:dyDescent="0.35">
      <c r="A157" s="126"/>
      <c r="B157" s="148" t="s">
        <v>1270</v>
      </c>
      <c r="C157" s="124" t="s">
        <v>1269</v>
      </c>
      <c r="D157" s="124" t="s">
        <v>1268</v>
      </c>
      <c r="E157" s="124" t="s">
        <v>1267</v>
      </c>
      <c r="F157" s="127" t="str">
        <f t="shared" si="2"/>
        <v>6534</v>
      </c>
    </row>
    <row r="158" spans="1:6" ht="43.5" x14ac:dyDescent="0.35">
      <c r="A158" s="126"/>
      <c r="B158" s="148" t="s">
        <v>1266</v>
      </c>
      <c r="C158" s="124" t="s">
        <v>1265</v>
      </c>
      <c r="D158" s="124" t="s">
        <v>1264</v>
      </c>
      <c r="E158" s="124" t="s">
        <v>1263</v>
      </c>
      <c r="F158" s="127" t="str">
        <f t="shared" si="2"/>
        <v>6535</v>
      </c>
    </row>
    <row r="159" spans="1:6" ht="43.5" x14ac:dyDescent="0.35">
      <c r="A159" s="126"/>
      <c r="B159" s="148" t="s">
        <v>1262</v>
      </c>
      <c r="C159" s="124" t="s">
        <v>1261</v>
      </c>
      <c r="D159" s="124" t="s">
        <v>1260</v>
      </c>
      <c r="E159" s="124" t="s">
        <v>1259</v>
      </c>
      <c r="F159" s="127" t="str">
        <f t="shared" si="2"/>
        <v>6540</v>
      </c>
    </row>
    <row r="160" spans="1:6" ht="43.5" x14ac:dyDescent="0.35">
      <c r="A160" s="147"/>
      <c r="B160" s="145" t="s">
        <v>1258</v>
      </c>
      <c r="C160" s="144" t="s">
        <v>1257</v>
      </c>
      <c r="D160" s="144" t="s">
        <v>1256</v>
      </c>
      <c r="E160" s="144" t="s">
        <v>1255</v>
      </c>
      <c r="F160" s="127" t="str">
        <f t="shared" si="2"/>
        <v>6550</v>
      </c>
    </row>
    <row r="161" spans="1:6" ht="43.5" x14ac:dyDescent="0.35">
      <c r="A161" s="149" t="s">
        <v>1254</v>
      </c>
      <c r="B161" s="148" t="s">
        <v>1253</v>
      </c>
      <c r="C161" s="124" t="s">
        <v>1252</v>
      </c>
      <c r="D161" s="124" t="s">
        <v>1251</v>
      </c>
      <c r="E161" s="124" t="s">
        <v>1250</v>
      </c>
      <c r="F161" s="127" t="str">
        <f t="shared" si="2"/>
        <v>7111</v>
      </c>
    </row>
    <row r="162" spans="1:6" ht="43.5" x14ac:dyDescent="0.35">
      <c r="A162" s="126"/>
      <c r="B162" s="148" t="s">
        <v>1249</v>
      </c>
      <c r="C162" s="124" t="s">
        <v>1248</v>
      </c>
      <c r="D162" s="124" t="s">
        <v>1247</v>
      </c>
      <c r="E162" s="124" t="s">
        <v>1246</v>
      </c>
      <c r="F162" s="127" t="str">
        <f t="shared" si="2"/>
        <v>7112</v>
      </c>
    </row>
    <row r="163" spans="1:6" ht="72.5" x14ac:dyDescent="0.35">
      <c r="A163" s="126"/>
      <c r="B163" s="148" t="s">
        <v>1245</v>
      </c>
      <c r="C163" s="124" t="s">
        <v>1244</v>
      </c>
      <c r="D163" s="124" t="s">
        <v>1243</v>
      </c>
      <c r="E163" s="124" t="s">
        <v>1242</v>
      </c>
      <c r="F163" s="127" t="str">
        <f t="shared" si="2"/>
        <v>7121</v>
      </c>
    </row>
    <row r="164" spans="1:6" ht="72.5" x14ac:dyDescent="0.35">
      <c r="A164" s="126"/>
      <c r="B164" s="148" t="s">
        <v>1241</v>
      </c>
      <c r="C164" s="124" t="s">
        <v>1240</v>
      </c>
      <c r="D164" s="124" t="s">
        <v>1239</v>
      </c>
      <c r="E164" s="124" t="s">
        <v>1238</v>
      </c>
      <c r="F164" s="127" t="str">
        <f t="shared" si="2"/>
        <v>7122</v>
      </c>
    </row>
    <row r="165" spans="1:6" ht="43.5" x14ac:dyDescent="0.35">
      <c r="A165" s="126"/>
      <c r="B165" s="148" t="s">
        <v>1237</v>
      </c>
      <c r="C165" s="124" t="s">
        <v>1236</v>
      </c>
      <c r="D165" s="124" t="s">
        <v>1235</v>
      </c>
      <c r="E165" s="124" t="s">
        <v>1234</v>
      </c>
      <c r="F165" s="127" t="str">
        <f t="shared" si="2"/>
        <v>7131</v>
      </c>
    </row>
    <row r="166" spans="1:6" ht="58" x14ac:dyDescent="0.35">
      <c r="A166" s="147"/>
      <c r="B166" s="145" t="s">
        <v>1233</v>
      </c>
      <c r="C166" s="144" t="s">
        <v>1232</v>
      </c>
      <c r="D166" s="144" t="s">
        <v>1231</v>
      </c>
      <c r="E166" s="144" t="s">
        <v>1230</v>
      </c>
      <c r="F166" s="127" t="str">
        <f t="shared" si="2"/>
        <v>7132</v>
      </c>
    </row>
    <row r="167" spans="1:6" x14ac:dyDescent="0.35">
      <c r="A167" s="149" t="s">
        <v>1229</v>
      </c>
      <c r="B167" s="148" t="s">
        <v>1228</v>
      </c>
      <c r="C167" s="124" t="s">
        <v>1226</v>
      </c>
      <c r="D167" s="124" t="s">
        <v>1227</v>
      </c>
      <c r="E167" s="124" t="s">
        <v>1226</v>
      </c>
      <c r="F167" s="127" t="str">
        <f t="shared" si="2"/>
        <v>7200</v>
      </c>
    </row>
    <row r="168" spans="1:6" ht="29" x14ac:dyDescent="0.35">
      <c r="A168" s="147"/>
      <c r="B168" s="145" t="s">
        <v>1225</v>
      </c>
      <c r="C168" s="144" t="s">
        <v>1223</v>
      </c>
      <c r="D168" s="144" t="s">
        <v>1224</v>
      </c>
      <c r="E168" s="144" t="s">
        <v>1223</v>
      </c>
      <c r="F168" s="127" t="str">
        <f t="shared" si="2"/>
        <v>7290</v>
      </c>
    </row>
    <row r="169" spans="1:6" x14ac:dyDescent="0.35">
      <c r="A169" s="149" t="s">
        <v>1222</v>
      </c>
      <c r="B169" s="148" t="s">
        <v>1221</v>
      </c>
      <c r="C169" s="124" t="s">
        <v>1220</v>
      </c>
      <c r="D169" s="124" t="s">
        <v>1220</v>
      </c>
      <c r="E169" s="124" t="s">
        <v>1220</v>
      </c>
      <c r="F169" s="127" t="str">
        <f t="shared" si="2"/>
        <v>7310</v>
      </c>
    </row>
    <row r="170" spans="1:6" x14ac:dyDescent="0.35">
      <c r="A170" s="126"/>
      <c r="B170" s="148" t="s">
        <v>1219</v>
      </c>
      <c r="C170" s="124" t="s">
        <v>1218</v>
      </c>
      <c r="D170" s="124" t="s">
        <v>1218</v>
      </c>
      <c r="E170" s="124" t="s">
        <v>1218</v>
      </c>
      <c r="F170" s="127" t="str">
        <f t="shared" si="2"/>
        <v>7320</v>
      </c>
    </row>
    <row r="171" spans="1:6" x14ac:dyDescent="0.35">
      <c r="A171" s="126"/>
      <c r="B171" s="148" t="s">
        <v>1217</v>
      </c>
      <c r="C171" s="124" t="s">
        <v>1216</v>
      </c>
      <c r="D171" s="124" t="s">
        <v>1216</v>
      </c>
      <c r="E171" s="124" t="s">
        <v>1216</v>
      </c>
      <c r="F171" s="127" t="str">
        <f t="shared" si="2"/>
        <v>7330</v>
      </c>
    </row>
    <row r="172" spans="1:6" ht="29" x14ac:dyDescent="0.35">
      <c r="A172" s="126"/>
      <c r="B172" s="148" t="s">
        <v>1215</v>
      </c>
      <c r="C172" s="124" t="s">
        <v>1213</v>
      </c>
      <c r="D172" s="124" t="s">
        <v>1214</v>
      </c>
      <c r="E172" s="124" t="s">
        <v>1213</v>
      </c>
      <c r="F172" s="127" t="str">
        <f t="shared" si="2"/>
        <v>7340</v>
      </c>
    </row>
    <row r="173" spans="1:6" ht="29" x14ac:dyDescent="0.35">
      <c r="A173" s="147"/>
      <c r="B173" s="145" t="s">
        <v>1212</v>
      </c>
      <c r="C173" s="144" t="s">
        <v>1211</v>
      </c>
      <c r="D173" s="144" t="s">
        <v>1210</v>
      </c>
      <c r="E173" s="144" t="s">
        <v>1209</v>
      </c>
      <c r="F173" s="127" t="str">
        <f t="shared" si="2"/>
        <v>7390</v>
      </c>
    </row>
    <row r="174" spans="1:6" x14ac:dyDescent="0.35">
      <c r="A174" s="149" t="s">
        <v>1208</v>
      </c>
      <c r="B174" s="148" t="s">
        <v>1207</v>
      </c>
      <c r="C174" s="124" t="s">
        <v>1205</v>
      </c>
      <c r="D174" s="124" t="s">
        <v>1206</v>
      </c>
      <c r="E174" s="124" t="s">
        <v>1205</v>
      </c>
      <c r="F174" s="127" t="str">
        <f t="shared" si="2"/>
        <v>7410</v>
      </c>
    </row>
    <row r="175" spans="1:6" ht="43.5" x14ac:dyDescent="0.35">
      <c r="A175" s="126"/>
      <c r="B175" s="148" t="s">
        <v>1204</v>
      </c>
      <c r="C175" s="124" t="s">
        <v>1203</v>
      </c>
      <c r="D175" s="124" t="s">
        <v>1202</v>
      </c>
      <c r="E175" s="124" t="s">
        <v>1201</v>
      </c>
      <c r="F175" s="127" t="str">
        <f t="shared" si="2"/>
        <v>7422</v>
      </c>
    </row>
    <row r="176" spans="1:6" ht="43.5" x14ac:dyDescent="0.35">
      <c r="A176" s="126"/>
      <c r="B176" s="148" t="s">
        <v>1200</v>
      </c>
      <c r="C176" s="124" t="s">
        <v>1199</v>
      </c>
      <c r="D176" s="124" t="s">
        <v>1198</v>
      </c>
      <c r="E176" s="124" t="s">
        <v>1197</v>
      </c>
      <c r="F176" s="127" t="str">
        <f t="shared" si="2"/>
        <v>7430</v>
      </c>
    </row>
    <row r="177" spans="1:6" ht="29" x14ac:dyDescent="0.35">
      <c r="A177" s="126"/>
      <c r="B177" s="148" t="s">
        <v>1196</v>
      </c>
      <c r="C177" s="124" t="s">
        <v>1195</v>
      </c>
      <c r="D177" s="124" t="s">
        <v>1194</v>
      </c>
      <c r="E177" s="124" t="s">
        <v>1193</v>
      </c>
      <c r="F177" s="127" t="str">
        <f t="shared" si="2"/>
        <v>7440</v>
      </c>
    </row>
    <row r="178" spans="1:6" x14ac:dyDescent="0.35">
      <c r="A178" s="126"/>
      <c r="B178" s="148" t="s">
        <v>1192</v>
      </c>
      <c r="C178" s="124" t="s">
        <v>1190</v>
      </c>
      <c r="D178" s="124" t="s">
        <v>1191</v>
      </c>
      <c r="E178" s="124" t="s">
        <v>1190</v>
      </c>
      <c r="F178" s="127" t="str">
        <f t="shared" si="2"/>
        <v>7450</v>
      </c>
    </row>
    <row r="179" spans="1:6" ht="29" x14ac:dyDescent="0.35">
      <c r="A179" s="126"/>
      <c r="B179" s="148" t="s">
        <v>1189</v>
      </c>
      <c r="C179" s="124" t="s">
        <v>1188</v>
      </c>
      <c r="D179" s="124" t="s">
        <v>1187</v>
      </c>
      <c r="E179" s="124" t="s">
        <v>1186</v>
      </c>
      <c r="F179" s="127" t="str">
        <f t="shared" si="2"/>
        <v>7460</v>
      </c>
    </row>
    <row r="180" spans="1:6" ht="29" x14ac:dyDescent="0.35">
      <c r="A180" s="126"/>
      <c r="B180" s="148" t="s">
        <v>1185</v>
      </c>
      <c r="C180" s="124" t="s">
        <v>1183</v>
      </c>
      <c r="D180" s="124" t="s">
        <v>1184</v>
      </c>
      <c r="E180" s="124" t="s">
        <v>1183</v>
      </c>
      <c r="F180" s="127" t="str">
        <f t="shared" si="2"/>
        <v>7470</v>
      </c>
    </row>
    <row r="181" spans="1:6" ht="29" x14ac:dyDescent="0.35">
      <c r="A181" s="126"/>
      <c r="B181" s="148" t="s">
        <v>1182</v>
      </c>
      <c r="C181" s="124" t="s">
        <v>1181</v>
      </c>
      <c r="D181" s="124" t="s">
        <v>1180</v>
      </c>
      <c r="E181" s="124" t="s">
        <v>1179</v>
      </c>
      <c r="F181" s="127" t="str">
        <f t="shared" si="2"/>
        <v>7480</v>
      </c>
    </row>
    <row r="182" spans="1:6" ht="29" x14ac:dyDescent="0.35">
      <c r="A182" s="147"/>
      <c r="B182" s="145" t="s">
        <v>1178</v>
      </c>
      <c r="C182" s="144" t="s">
        <v>1176</v>
      </c>
      <c r="D182" s="144" t="s">
        <v>1177</v>
      </c>
      <c r="E182" s="144" t="s">
        <v>1176</v>
      </c>
      <c r="F182" s="127" t="str">
        <f t="shared" si="2"/>
        <v>7490</v>
      </c>
    </row>
    <row r="183" spans="1:6" x14ac:dyDescent="0.35">
      <c r="A183" s="146" t="s">
        <v>1175</v>
      </c>
      <c r="B183" s="145" t="s">
        <v>1174</v>
      </c>
      <c r="C183" s="144" t="s">
        <v>1172</v>
      </c>
      <c r="D183" s="144" t="s">
        <v>1173</v>
      </c>
      <c r="E183" s="144" t="s">
        <v>1172</v>
      </c>
      <c r="F183" s="127" t="str">
        <f t="shared" si="2"/>
        <v>7500</v>
      </c>
    </row>
    <row r="184" spans="1:6" ht="29" x14ac:dyDescent="0.35">
      <c r="A184" s="149" t="s">
        <v>1171</v>
      </c>
      <c r="B184" s="148" t="s">
        <v>1170</v>
      </c>
      <c r="C184" s="124" t="s">
        <v>1168</v>
      </c>
      <c r="D184" s="124" t="s">
        <v>1169</v>
      </c>
      <c r="E184" s="124" t="s">
        <v>1168</v>
      </c>
      <c r="F184" s="127" t="str">
        <f t="shared" si="2"/>
        <v>8111</v>
      </c>
    </row>
    <row r="185" spans="1:6" ht="29" x14ac:dyDescent="0.35">
      <c r="A185" s="126"/>
      <c r="B185" s="148" t="s">
        <v>1167</v>
      </c>
      <c r="C185" s="124" t="s">
        <v>1165</v>
      </c>
      <c r="D185" s="124" t="s">
        <v>1166</v>
      </c>
      <c r="E185" s="124" t="s">
        <v>1165</v>
      </c>
      <c r="F185" s="127" t="str">
        <f t="shared" si="2"/>
        <v>8112</v>
      </c>
    </row>
    <row r="186" spans="1:6" ht="29" x14ac:dyDescent="0.35">
      <c r="A186" s="126"/>
      <c r="B186" s="148" t="s">
        <v>1164</v>
      </c>
      <c r="C186" s="124" t="s">
        <v>1163</v>
      </c>
      <c r="D186" s="124" t="s">
        <v>1162</v>
      </c>
      <c r="E186" s="124" t="s">
        <v>1161</v>
      </c>
      <c r="F186" s="127" t="str">
        <f t="shared" si="2"/>
        <v>8121</v>
      </c>
    </row>
    <row r="187" spans="1:6" ht="29" x14ac:dyDescent="0.35">
      <c r="A187" s="126"/>
      <c r="B187" s="148" t="s">
        <v>1160</v>
      </c>
      <c r="C187" s="124" t="s">
        <v>1159</v>
      </c>
      <c r="D187" s="124" t="s">
        <v>1158</v>
      </c>
      <c r="E187" s="124" t="s">
        <v>1157</v>
      </c>
      <c r="F187" s="127" t="str">
        <f t="shared" si="2"/>
        <v>8122</v>
      </c>
    </row>
    <row r="188" spans="1:6" ht="29" x14ac:dyDescent="0.35">
      <c r="A188" s="126"/>
      <c r="B188" s="148" t="s">
        <v>1156</v>
      </c>
      <c r="C188" s="124" t="s">
        <v>1155</v>
      </c>
      <c r="D188" s="124" t="s">
        <v>1154</v>
      </c>
      <c r="E188" s="124" t="s">
        <v>1153</v>
      </c>
      <c r="F188" s="127" t="str">
        <f t="shared" si="2"/>
        <v>8131</v>
      </c>
    </row>
    <row r="189" spans="1:6" ht="29" x14ac:dyDescent="0.35">
      <c r="A189" s="126"/>
      <c r="B189" s="148" t="s">
        <v>1152</v>
      </c>
      <c r="C189" s="124" t="s">
        <v>1151</v>
      </c>
      <c r="D189" s="124" t="s">
        <v>1150</v>
      </c>
      <c r="E189" s="124" t="s">
        <v>1149</v>
      </c>
      <c r="F189" s="127" t="str">
        <f t="shared" si="2"/>
        <v>8132</v>
      </c>
    </row>
    <row r="190" spans="1:6" ht="29" x14ac:dyDescent="0.35">
      <c r="A190" s="126"/>
      <c r="B190" s="148" t="s">
        <v>1148</v>
      </c>
      <c r="C190" s="124" t="s">
        <v>1146</v>
      </c>
      <c r="D190" s="124" t="s">
        <v>1147</v>
      </c>
      <c r="E190" s="124" t="s">
        <v>1146</v>
      </c>
      <c r="F190" s="127" t="str">
        <f t="shared" si="2"/>
        <v>8141</v>
      </c>
    </row>
    <row r="191" spans="1:6" ht="29" x14ac:dyDescent="0.35">
      <c r="A191" s="126"/>
      <c r="B191" s="148" t="s">
        <v>1145</v>
      </c>
      <c r="C191" s="124" t="s">
        <v>1143</v>
      </c>
      <c r="D191" s="124" t="s">
        <v>1144</v>
      </c>
      <c r="E191" s="124" t="s">
        <v>1143</v>
      </c>
      <c r="F191" s="127" t="str">
        <f t="shared" si="2"/>
        <v>8142</v>
      </c>
    </row>
    <row r="192" spans="1:6" ht="29" x14ac:dyDescent="0.35">
      <c r="A192" s="126"/>
      <c r="B192" s="148" t="s">
        <v>1142</v>
      </c>
      <c r="C192" s="124" t="s">
        <v>1141</v>
      </c>
      <c r="D192" s="124" t="s">
        <v>1140</v>
      </c>
      <c r="E192" s="124" t="s">
        <v>1139</v>
      </c>
      <c r="F192" s="127" t="str">
        <f t="shared" si="2"/>
        <v>8151</v>
      </c>
    </row>
    <row r="193" spans="1:6" ht="29" x14ac:dyDescent="0.35">
      <c r="A193" s="126"/>
      <c r="B193" s="148" t="s">
        <v>1138</v>
      </c>
      <c r="C193" s="124" t="s">
        <v>1137</v>
      </c>
      <c r="D193" s="124" t="s">
        <v>1136</v>
      </c>
      <c r="E193" s="124" t="s">
        <v>1135</v>
      </c>
      <c r="F193" s="127" t="str">
        <f t="shared" si="2"/>
        <v>8152</v>
      </c>
    </row>
    <row r="194" spans="1:6" ht="29" x14ac:dyDescent="0.35">
      <c r="A194" s="126"/>
      <c r="B194" s="148" t="s">
        <v>1134</v>
      </c>
      <c r="C194" s="124" t="s">
        <v>1133</v>
      </c>
      <c r="D194" s="124" t="s">
        <v>1132</v>
      </c>
      <c r="E194" s="124" t="s">
        <v>1131</v>
      </c>
      <c r="F194" s="127" t="str">
        <f t="shared" ref="F194:F257" si="3">LEFT(B194,2)&amp;RIGHT(B194,2)</f>
        <v>8161</v>
      </c>
    </row>
    <row r="195" spans="1:6" ht="29" x14ac:dyDescent="0.35">
      <c r="A195" s="126"/>
      <c r="B195" s="148" t="s">
        <v>1130</v>
      </c>
      <c r="C195" s="124" t="s">
        <v>1129</v>
      </c>
      <c r="D195" s="124" t="s">
        <v>1128</v>
      </c>
      <c r="E195" s="124" t="s">
        <v>1127</v>
      </c>
      <c r="F195" s="127" t="str">
        <f t="shared" si="3"/>
        <v>8162</v>
      </c>
    </row>
    <row r="196" spans="1:6" x14ac:dyDescent="0.35">
      <c r="A196" s="126"/>
      <c r="B196" s="148" t="s">
        <v>1126</v>
      </c>
      <c r="C196" s="124" t="s">
        <v>1124</v>
      </c>
      <c r="D196" s="124" t="s">
        <v>1125</v>
      </c>
      <c r="E196" s="124" t="s">
        <v>1124</v>
      </c>
      <c r="F196" s="127" t="str">
        <f t="shared" si="3"/>
        <v xml:space="preserve">810 </v>
      </c>
    </row>
    <row r="197" spans="1:6" ht="29" x14ac:dyDescent="0.35">
      <c r="A197" s="147"/>
      <c r="B197" s="150" t="s">
        <v>1123</v>
      </c>
      <c r="C197" s="144" t="s">
        <v>1122</v>
      </c>
      <c r="D197" s="144"/>
      <c r="E197" s="144"/>
      <c r="F197" s="127" t="str">
        <f t="shared" si="3"/>
        <v>8180</v>
      </c>
    </row>
    <row r="198" spans="1:6" ht="29" x14ac:dyDescent="0.35">
      <c r="A198" s="149" t="s">
        <v>1121</v>
      </c>
      <c r="B198" s="148" t="s">
        <v>1120</v>
      </c>
      <c r="C198" s="124" t="s">
        <v>1118</v>
      </c>
      <c r="D198" s="124" t="s">
        <v>1119</v>
      </c>
      <c r="E198" s="124" t="s">
        <v>1118</v>
      </c>
      <c r="F198" s="127" t="str">
        <f t="shared" si="3"/>
        <v>8200</v>
      </c>
    </row>
    <row r="199" spans="1:6" ht="29" x14ac:dyDescent="0.35">
      <c r="A199" s="146"/>
      <c r="B199" s="150" t="s">
        <v>1117</v>
      </c>
      <c r="C199" s="144" t="s">
        <v>1116</v>
      </c>
      <c r="D199" s="144"/>
      <c r="E199" s="144"/>
      <c r="F199" s="127" t="str">
        <f t="shared" si="3"/>
        <v>8210</v>
      </c>
    </row>
    <row r="200" spans="1:6" x14ac:dyDescent="0.35">
      <c r="A200" s="149" t="s">
        <v>1115</v>
      </c>
      <c r="B200" s="148" t="s">
        <v>1114</v>
      </c>
      <c r="C200" s="124" t="s">
        <v>1112</v>
      </c>
      <c r="D200" s="124" t="s">
        <v>1113</v>
      </c>
      <c r="E200" s="124" t="s">
        <v>1112</v>
      </c>
      <c r="F200" s="127" t="str">
        <f t="shared" si="3"/>
        <v>8300</v>
      </c>
    </row>
    <row r="201" spans="1:6" x14ac:dyDescent="0.35">
      <c r="A201" s="146"/>
      <c r="B201" s="150" t="s">
        <v>1111</v>
      </c>
      <c r="C201" s="144" t="s">
        <v>1110</v>
      </c>
      <c r="D201" s="144"/>
      <c r="E201" s="144"/>
      <c r="F201" s="127" t="str">
        <f t="shared" si="3"/>
        <v>8310</v>
      </c>
    </row>
    <row r="202" spans="1:6" ht="29" x14ac:dyDescent="0.35">
      <c r="A202" s="149" t="s">
        <v>1109</v>
      </c>
      <c r="B202" s="148" t="s">
        <v>1108</v>
      </c>
      <c r="C202" s="124" t="s">
        <v>1107</v>
      </c>
      <c r="D202" s="124" t="s">
        <v>1106</v>
      </c>
      <c r="E202" s="124" t="s">
        <v>1105</v>
      </c>
      <c r="F202" s="127" t="str">
        <f t="shared" si="3"/>
        <v>8411</v>
      </c>
    </row>
    <row r="203" spans="1:6" ht="43.5" x14ac:dyDescent="0.35">
      <c r="A203" s="126"/>
      <c r="B203" s="148" t="s">
        <v>1104</v>
      </c>
      <c r="C203" s="124" t="s">
        <v>1103</v>
      </c>
      <c r="D203" s="124" t="s">
        <v>1102</v>
      </c>
      <c r="E203" s="124" t="s">
        <v>1101</v>
      </c>
      <c r="F203" s="127" t="str">
        <f t="shared" si="3"/>
        <v>8412</v>
      </c>
    </row>
    <row r="204" spans="1:6" ht="43.5" x14ac:dyDescent="0.35">
      <c r="A204" s="126"/>
      <c r="B204" s="148" t="s">
        <v>1100</v>
      </c>
      <c r="C204" s="124" t="s">
        <v>1099</v>
      </c>
      <c r="D204" s="124" t="s">
        <v>1098</v>
      </c>
      <c r="E204" s="124" t="s">
        <v>1097</v>
      </c>
      <c r="F204" s="127" t="str">
        <f t="shared" si="3"/>
        <v>8413</v>
      </c>
    </row>
    <row r="205" spans="1:6" ht="43.5" x14ac:dyDescent="0.35">
      <c r="A205" s="126"/>
      <c r="B205" s="148" t="s">
        <v>1096</v>
      </c>
      <c r="C205" s="124" t="s">
        <v>1095</v>
      </c>
      <c r="D205" s="124" t="s">
        <v>1094</v>
      </c>
      <c r="E205" s="124" t="s">
        <v>1093</v>
      </c>
      <c r="F205" s="127" t="str">
        <f t="shared" si="3"/>
        <v>8414</v>
      </c>
    </row>
    <row r="206" spans="1:6" ht="43.5" x14ac:dyDescent="0.35">
      <c r="A206" s="126"/>
      <c r="B206" s="148" t="s">
        <v>1092</v>
      </c>
      <c r="C206" s="124" t="s">
        <v>1091</v>
      </c>
      <c r="D206" s="124" t="s">
        <v>1090</v>
      </c>
      <c r="E206" s="124" t="s">
        <v>1089</v>
      </c>
      <c r="F206" s="127" t="str">
        <f t="shared" si="3"/>
        <v>8415</v>
      </c>
    </row>
    <row r="207" spans="1:6" ht="58" x14ac:dyDescent="0.35">
      <c r="A207" s="126"/>
      <c r="B207" s="148" t="s">
        <v>1088</v>
      </c>
      <c r="C207" s="124" t="s">
        <v>1087</v>
      </c>
      <c r="D207" s="124" t="s">
        <v>1086</v>
      </c>
      <c r="E207" s="124" t="s">
        <v>1085</v>
      </c>
      <c r="F207" s="127" t="str">
        <f t="shared" si="3"/>
        <v>8416</v>
      </c>
    </row>
    <row r="208" spans="1:6" ht="43.5" x14ac:dyDescent="0.35">
      <c r="A208" s="126"/>
      <c r="B208" s="148" t="s">
        <v>1084</v>
      </c>
      <c r="C208" s="124" t="s">
        <v>1083</v>
      </c>
      <c r="D208" s="124" t="s">
        <v>1082</v>
      </c>
      <c r="E208" s="124" t="s">
        <v>1081</v>
      </c>
      <c r="F208" s="127" t="str">
        <f t="shared" si="3"/>
        <v>8417</v>
      </c>
    </row>
    <row r="209" spans="1:6" ht="29" x14ac:dyDescent="0.35">
      <c r="A209" s="126"/>
      <c r="B209" s="148" t="s">
        <v>1080</v>
      </c>
      <c r="C209" s="124" t="s">
        <v>1079</v>
      </c>
      <c r="D209" s="124" t="s">
        <v>1078</v>
      </c>
      <c r="E209" s="124" t="s">
        <v>1077</v>
      </c>
      <c r="F209" s="127" t="str">
        <f t="shared" si="3"/>
        <v>8421</v>
      </c>
    </row>
    <row r="210" spans="1:6" ht="43.5" x14ac:dyDescent="0.35">
      <c r="A210" s="126"/>
      <c r="B210" s="148" t="s">
        <v>1076</v>
      </c>
      <c r="C210" s="124" t="s">
        <v>1075</v>
      </c>
      <c r="D210" s="124" t="s">
        <v>1074</v>
      </c>
      <c r="E210" s="124" t="s">
        <v>1073</v>
      </c>
      <c r="F210" s="127" t="str">
        <f t="shared" si="3"/>
        <v>8422</v>
      </c>
    </row>
    <row r="211" spans="1:6" ht="43.5" x14ac:dyDescent="0.35">
      <c r="A211" s="126"/>
      <c r="B211" s="148" t="s">
        <v>1072</v>
      </c>
      <c r="C211" s="124" t="s">
        <v>1071</v>
      </c>
      <c r="D211" s="124" t="s">
        <v>1070</v>
      </c>
      <c r="E211" s="124" t="s">
        <v>1069</v>
      </c>
      <c r="F211" s="127" t="str">
        <f t="shared" si="3"/>
        <v>8423</v>
      </c>
    </row>
    <row r="212" spans="1:6" ht="58" x14ac:dyDescent="0.35">
      <c r="A212" s="126"/>
      <c r="B212" s="148" t="s">
        <v>1068</v>
      </c>
      <c r="C212" s="124" t="s">
        <v>1067</v>
      </c>
      <c r="D212" s="124" t="s">
        <v>1066</v>
      </c>
      <c r="E212" s="124" t="s">
        <v>1065</v>
      </c>
      <c r="F212" s="127" t="str">
        <f t="shared" si="3"/>
        <v>8424</v>
      </c>
    </row>
    <row r="213" spans="1:6" x14ac:dyDescent="0.35">
      <c r="A213" s="147"/>
      <c r="B213" s="150" t="s">
        <v>1064</v>
      </c>
      <c r="C213" s="144" t="s">
        <v>1063</v>
      </c>
      <c r="D213" s="144"/>
      <c r="E213" s="144"/>
      <c r="F213" s="127" t="str">
        <f t="shared" si="3"/>
        <v>8430</v>
      </c>
    </row>
    <row r="214" spans="1:6" ht="29" x14ac:dyDescent="0.35">
      <c r="A214" s="149" t="s">
        <v>1062</v>
      </c>
      <c r="B214" s="148" t="s">
        <v>1061</v>
      </c>
      <c r="C214" s="124" t="s">
        <v>1059</v>
      </c>
      <c r="D214" s="124" t="s">
        <v>1060</v>
      </c>
      <c r="E214" s="124" t="s">
        <v>1059</v>
      </c>
      <c r="F214" s="127" t="str">
        <f t="shared" si="3"/>
        <v>8511</v>
      </c>
    </row>
    <row r="215" spans="1:6" ht="29" x14ac:dyDescent="0.35">
      <c r="A215" s="126"/>
      <c r="B215" s="148" t="s">
        <v>1058</v>
      </c>
      <c r="C215" s="124" t="s">
        <v>1057</v>
      </c>
      <c r="D215" s="124" t="s">
        <v>1056</v>
      </c>
      <c r="E215" s="124" t="s">
        <v>1055</v>
      </c>
      <c r="F215" s="127" t="str">
        <f t="shared" si="3"/>
        <v>8512</v>
      </c>
    </row>
    <row r="216" spans="1:6" ht="43.5" x14ac:dyDescent="0.35">
      <c r="A216" s="126"/>
      <c r="B216" s="148" t="s">
        <v>1054</v>
      </c>
      <c r="C216" s="124" t="s">
        <v>1053</v>
      </c>
      <c r="D216" s="124" t="s">
        <v>1052</v>
      </c>
      <c r="E216" s="124" t="s">
        <v>1051</v>
      </c>
      <c r="F216" s="127" t="str">
        <f t="shared" si="3"/>
        <v>8513</v>
      </c>
    </row>
    <row r="217" spans="1:6" ht="29" x14ac:dyDescent="0.35">
      <c r="A217" s="126"/>
      <c r="B217" s="148" t="s">
        <v>1050</v>
      </c>
      <c r="C217" s="124" t="s">
        <v>1049</v>
      </c>
      <c r="D217" s="124" t="s">
        <v>1048</v>
      </c>
      <c r="E217" s="124" t="s">
        <v>1047</v>
      </c>
      <c r="F217" s="127" t="str">
        <f t="shared" si="3"/>
        <v>8514</v>
      </c>
    </row>
    <row r="218" spans="1:6" ht="43.5" x14ac:dyDescent="0.35">
      <c r="A218" s="126"/>
      <c r="B218" s="148" t="s">
        <v>1046</v>
      </c>
      <c r="C218" s="124" t="s">
        <v>1045</v>
      </c>
      <c r="D218" s="124" t="s">
        <v>1044</v>
      </c>
      <c r="E218" s="124" t="s">
        <v>1043</v>
      </c>
      <c r="F218" s="127" t="str">
        <f t="shared" si="3"/>
        <v>8515</v>
      </c>
    </row>
    <row r="219" spans="1:6" ht="29" x14ac:dyDescent="0.35">
      <c r="A219" s="126"/>
      <c r="B219" s="148" t="s">
        <v>1042</v>
      </c>
      <c r="C219" s="124" t="s">
        <v>1041</v>
      </c>
      <c r="D219" s="124" t="s">
        <v>1040</v>
      </c>
      <c r="E219" s="124" t="s">
        <v>1039</v>
      </c>
      <c r="F219" s="127" t="str">
        <f t="shared" si="3"/>
        <v>8516</v>
      </c>
    </row>
    <row r="220" spans="1:6" ht="29" x14ac:dyDescent="0.35">
      <c r="A220" s="126"/>
      <c r="B220" s="148" t="s">
        <v>1038</v>
      </c>
      <c r="C220" s="124" t="s">
        <v>1036</v>
      </c>
      <c r="D220" s="144" t="s">
        <v>1037</v>
      </c>
      <c r="E220" s="124" t="s">
        <v>1036</v>
      </c>
      <c r="F220" s="127" t="str">
        <f t="shared" si="3"/>
        <v>8517</v>
      </c>
    </row>
    <row r="221" spans="1:6" ht="29" x14ac:dyDescent="0.35">
      <c r="A221" s="126"/>
      <c r="B221" s="148" t="s">
        <v>1035</v>
      </c>
      <c r="C221" s="124" t="s">
        <v>1034</v>
      </c>
      <c r="D221" s="124" t="s">
        <v>1033</v>
      </c>
      <c r="E221" s="124" t="s">
        <v>1032</v>
      </c>
      <c r="F221" s="127" t="str">
        <f t="shared" si="3"/>
        <v>8520</v>
      </c>
    </row>
    <row r="222" spans="1:6" x14ac:dyDescent="0.35">
      <c r="A222" s="126"/>
      <c r="B222" s="148" t="s">
        <v>1031</v>
      </c>
      <c r="C222" s="124" t="s">
        <v>1029</v>
      </c>
      <c r="D222" s="124" t="s">
        <v>1030</v>
      </c>
      <c r="E222" s="124" t="s">
        <v>1029</v>
      </c>
      <c r="F222" s="127" t="str">
        <f t="shared" si="3"/>
        <v>8531</v>
      </c>
    </row>
    <row r="223" spans="1:6" x14ac:dyDescent="0.35">
      <c r="A223" s="126"/>
      <c r="B223" s="148" t="s">
        <v>1028</v>
      </c>
      <c r="C223" s="124" t="s">
        <v>1026</v>
      </c>
      <c r="D223" s="124" t="s">
        <v>1027</v>
      </c>
      <c r="E223" s="124" t="s">
        <v>1026</v>
      </c>
      <c r="F223" s="127" t="str">
        <f t="shared" si="3"/>
        <v>8532</v>
      </c>
    </row>
    <row r="224" spans="1:6" ht="29" x14ac:dyDescent="0.35">
      <c r="A224" s="126"/>
      <c r="B224" s="148" t="s">
        <v>1025</v>
      </c>
      <c r="C224" s="124" t="s">
        <v>1023</v>
      </c>
      <c r="D224" s="124" t="s">
        <v>1024</v>
      </c>
      <c r="E224" s="124" t="s">
        <v>1023</v>
      </c>
      <c r="F224" s="127" t="str">
        <f t="shared" si="3"/>
        <v>8534</v>
      </c>
    </row>
    <row r="225" spans="1:6" ht="29" x14ac:dyDescent="0.35">
      <c r="A225" s="126"/>
      <c r="B225" s="148" t="s">
        <v>1022</v>
      </c>
      <c r="C225" s="124" t="s">
        <v>1021</v>
      </c>
      <c r="D225" s="124" t="s">
        <v>1020</v>
      </c>
      <c r="E225" s="124" t="s">
        <v>1019</v>
      </c>
      <c r="F225" s="127" t="str">
        <f t="shared" si="3"/>
        <v>8535</v>
      </c>
    </row>
    <row r="226" spans="1:6" ht="29" x14ac:dyDescent="0.35">
      <c r="A226" s="126"/>
      <c r="B226" s="148" t="s">
        <v>1018</v>
      </c>
      <c r="C226" s="124" t="s">
        <v>1017</v>
      </c>
      <c r="D226" s="124" t="s">
        <v>1016</v>
      </c>
      <c r="E226" s="124" t="s">
        <v>1015</v>
      </c>
      <c r="F226" s="127" t="str">
        <f t="shared" si="3"/>
        <v>8540</v>
      </c>
    </row>
    <row r="227" spans="1:6" ht="29" x14ac:dyDescent="0.35">
      <c r="A227" s="126"/>
      <c r="B227" s="148" t="s">
        <v>1014</v>
      </c>
      <c r="C227" s="124" t="s">
        <v>1013</v>
      </c>
      <c r="D227" s="124" t="s">
        <v>1012</v>
      </c>
      <c r="E227" s="124" t="s">
        <v>1011</v>
      </c>
      <c r="F227" s="127" t="str">
        <f t="shared" si="3"/>
        <v>8550</v>
      </c>
    </row>
    <row r="228" spans="1:6" ht="29" x14ac:dyDescent="0.35">
      <c r="A228" s="126"/>
      <c r="B228" s="148" t="s">
        <v>1010</v>
      </c>
      <c r="C228" s="124" t="s">
        <v>1009</v>
      </c>
      <c r="D228" s="124" t="s">
        <v>1008</v>
      </c>
      <c r="E228" s="124" t="s">
        <v>1007</v>
      </c>
      <c r="F228" s="127" t="str">
        <f t="shared" si="3"/>
        <v>8561</v>
      </c>
    </row>
    <row r="229" spans="1:6" ht="29" x14ac:dyDescent="0.35">
      <c r="A229" s="126"/>
      <c r="B229" s="148" t="s">
        <v>1006</v>
      </c>
      <c r="C229" s="124" t="s">
        <v>1005</v>
      </c>
      <c r="D229" s="124" t="s">
        <v>1004</v>
      </c>
      <c r="E229" s="124" t="s">
        <v>1003</v>
      </c>
      <c r="F229" s="127" t="str">
        <f t="shared" si="3"/>
        <v>8562</v>
      </c>
    </row>
    <row r="230" spans="1:6" ht="29" x14ac:dyDescent="0.35">
      <c r="A230" s="126"/>
      <c r="B230" s="148" t="s">
        <v>1002</v>
      </c>
      <c r="C230" s="124" t="s">
        <v>1001</v>
      </c>
      <c r="D230" s="124" t="s">
        <v>1000</v>
      </c>
      <c r="E230" s="124" t="s">
        <v>999</v>
      </c>
      <c r="F230" s="127" t="str">
        <f t="shared" si="3"/>
        <v>8563</v>
      </c>
    </row>
    <row r="231" spans="1:6" ht="29" x14ac:dyDescent="0.35">
      <c r="A231" s="126"/>
      <c r="B231" s="148" t="s">
        <v>998</v>
      </c>
      <c r="C231" s="124" t="s">
        <v>997</v>
      </c>
      <c r="D231" s="124" t="s">
        <v>996</v>
      </c>
      <c r="E231" s="124" t="s">
        <v>995</v>
      </c>
      <c r="F231" s="127" t="str">
        <f t="shared" si="3"/>
        <v>8564</v>
      </c>
    </row>
    <row r="232" spans="1:6" ht="29" x14ac:dyDescent="0.35">
      <c r="A232" s="126"/>
      <c r="B232" s="148" t="s">
        <v>994</v>
      </c>
      <c r="C232" s="124" t="s">
        <v>993</v>
      </c>
      <c r="D232" s="124" t="s">
        <v>992</v>
      </c>
      <c r="E232" s="124" t="s">
        <v>991</v>
      </c>
      <c r="F232" s="127" t="str">
        <f t="shared" si="3"/>
        <v>8565</v>
      </c>
    </row>
    <row r="233" spans="1:6" ht="29" x14ac:dyDescent="0.35">
      <c r="A233" s="126"/>
      <c r="B233" s="143" t="s">
        <v>990</v>
      </c>
      <c r="C233" s="124" t="s">
        <v>989</v>
      </c>
      <c r="D233" s="124"/>
      <c r="E233" s="124"/>
      <c r="F233" s="127" t="str">
        <f t="shared" si="3"/>
        <v>8571</v>
      </c>
    </row>
    <row r="234" spans="1:6" x14ac:dyDescent="0.35">
      <c r="A234" s="126"/>
      <c r="B234" s="143" t="s">
        <v>988</v>
      </c>
      <c r="C234" s="124" t="s">
        <v>987</v>
      </c>
      <c r="D234" s="124"/>
      <c r="E234" s="124"/>
      <c r="F234" s="127" t="str">
        <f t="shared" si="3"/>
        <v>8572</v>
      </c>
    </row>
    <row r="235" spans="1:6" x14ac:dyDescent="0.35">
      <c r="A235" s="126"/>
      <c r="B235" s="143" t="s">
        <v>986</v>
      </c>
      <c r="C235" s="124" t="s">
        <v>985</v>
      </c>
      <c r="D235" s="124"/>
      <c r="E235" s="124"/>
      <c r="F235" s="127" t="str">
        <f t="shared" si="3"/>
        <v>8573</v>
      </c>
    </row>
    <row r="236" spans="1:6" ht="29" x14ac:dyDescent="0.35">
      <c r="A236" s="126"/>
      <c r="B236" s="143" t="s">
        <v>984</v>
      </c>
      <c r="C236" s="124" t="s">
        <v>983</v>
      </c>
      <c r="D236" s="124"/>
      <c r="E236" s="124"/>
      <c r="F236" s="127" t="str">
        <f t="shared" si="3"/>
        <v>8574</v>
      </c>
    </row>
    <row r="237" spans="1:6" ht="29" x14ac:dyDescent="0.35">
      <c r="A237" s="147"/>
      <c r="B237" s="150" t="s">
        <v>982</v>
      </c>
      <c r="C237" s="144" t="s">
        <v>981</v>
      </c>
      <c r="D237" s="144"/>
      <c r="E237" s="144"/>
      <c r="F237" s="127" t="str">
        <f t="shared" si="3"/>
        <v>8575</v>
      </c>
    </row>
    <row r="238" spans="1:6" ht="29" x14ac:dyDescent="0.35">
      <c r="A238" s="149" t="s">
        <v>980</v>
      </c>
      <c r="B238" s="148" t="s">
        <v>979</v>
      </c>
      <c r="C238" s="124" t="s">
        <v>978</v>
      </c>
      <c r="D238" s="124" t="s">
        <v>977</v>
      </c>
      <c r="E238" s="124" t="s">
        <v>976</v>
      </c>
      <c r="F238" s="127" t="str">
        <f t="shared" si="3"/>
        <v>9110</v>
      </c>
    </row>
    <row r="239" spans="1:6" ht="43.5" x14ac:dyDescent="0.35">
      <c r="A239" s="126"/>
      <c r="B239" s="148" t="s">
        <v>975</v>
      </c>
      <c r="C239" s="124" t="s">
        <v>974</v>
      </c>
      <c r="D239" s="124" t="s">
        <v>973</v>
      </c>
      <c r="E239" s="124" t="s">
        <v>972</v>
      </c>
      <c r="F239" s="127" t="str">
        <f t="shared" si="3"/>
        <v>9120</v>
      </c>
    </row>
    <row r="240" spans="1:6" ht="72.5" x14ac:dyDescent="0.35">
      <c r="A240" s="126"/>
      <c r="B240" s="148" t="s">
        <v>971</v>
      </c>
      <c r="C240" s="124" t="s">
        <v>970</v>
      </c>
      <c r="D240" s="124" t="s">
        <v>969</v>
      </c>
      <c r="E240" s="124" t="s">
        <v>968</v>
      </c>
      <c r="F240" s="127" t="str">
        <f t="shared" si="3"/>
        <v>9130</v>
      </c>
    </row>
    <row r="241" spans="1:6" ht="29" x14ac:dyDescent="0.35">
      <c r="A241" s="126"/>
      <c r="B241" s="143" t="s">
        <v>967</v>
      </c>
      <c r="C241" s="124" t="s">
        <v>966</v>
      </c>
      <c r="D241" s="124"/>
      <c r="E241" s="124"/>
      <c r="F241" s="127" t="str">
        <f t="shared" si="3"/>
        <v>9131</v>
      </c>
    </row>
    <row r="242" spans="1:6" ht="29" x14ac:dyDescent="0.35">
      <c r="A242" s="126"/>
      <c r="B242" s="143" t="s">
        <v>965</v>
      </c>
      <c r="C242" s="124" t="s">
        <v>964</v>
      </c>
      <c r="D242" s="124"/>
      <c r="E242" s="124"/>
      <c r="F242" s="127" t="str">
        <f t="shared" si="3"/>
        <v>9132</v>
      </c>
    </row>
    <row r="243" spans="1:6" ht="29" x14ac:dyDescent="0.35">
      <c r="A243" s="126"/>
      <c r="B243" s="143" t="s">
        <v>963</v>
      </c>
      <c r="C243" s="124" t="s">
        <v>962</v>
      </c>
      <c r="D243" s="124"/>
      <c r="E243" s="124"/>
      <c r="F243" s="127" t="str">
        <f t="shared" si="3"/>
        <v>9133</v>
      </c>
    </row>
    <row r="244" spans="1:6" ht="29" x14ac:dyDescent="0.35">
      <c r="A244" s="126"/>
      <c r="B244" s="143" t="s">
        <v>961</v>
      </c>
      <c r="C244" s="124" t="s">
        <v>960</v>
      </c>
      <c r="D244" s="124"/>
      <c r="E244" s="124"/>
      <c r="F244" s="127" t="str">
        <f t="shared" si="3"/>
        <v>9134</v>
      </c>
    </row>
    <row r="245" spans="1:6" ht="29" x14ac:dyDescent="0.35">
      <c r="A245" s="126"/>
      <c r="B245" s="143" t="s">
        <v>959</v>
      </c>
      <c r="C245" s="124" t="s">
        <v>958</v>
      </c>
      <c r="D245" s="124"/>
      <c r="E245" s="124"/>
      <c r="F245" s="127" t="str">
        <f t="shared" si="3"/>
        <v>9135</v>
      </c>
    </row>
    <row r="246" spans="1:6" ht="29" x14ac:dyDescent="0.35">
      <c r="A246" s="126"/>
      <c r="B246" s="143" t="s">
        <v>957</v>
      </c>
      <c r="C246" s="124" t="s">
        <v>956</v>
      </c>
      <c r="D246" s="124"/>
      <c r="E246" s="124"/>
      <c r="F246" s="127" t="str">
        <f t="shared" si="3"/>
        <v>9140</v>
      </c>
    </row>
    <row r="247" spans="1:6" ht="29" x14ac:dyDescent="0.35">
      <c r="A247" s="147"/>
      <c r="B247" s="145" t="s">
        <v>955</v>
      </c>
      <c r="C247" s="144" t="s">
        <v>953</v>
      </c>
      <c r="D247" s="144" t="s">
        <v>954</v>
      </c>
      <c r="E247" s="144" t="s">
        <v>953</v>
      </c>
      <c r="F247" s="127" t="str">
        <f t="shared" si="3"/>
        <v>9170</v>
      </c>
    </row>
    <row r="248" spans="1:6" x14ac:dyDescent="0.35">
      <c r="A248" s="146" t="s">
        <v>952</v>
      </c>
      <c r="B248" s="145" t="s">
        <v>951</v>
      </c>
      <c r="C248" s="144" t="s">
        <v>950</v>
      </c>
      <c r="D248" s="144" t="s">
        <v>949</v>
      </c>
      <c r="E248" s="144" t="s">
        <v>948</v>
      </c>
      <c r="F248" s="127" t="str">
        <f t="shared" si="3"/>
        <v>9200</v>
      </c>
    </row>
    <row r="249" spans="1:6" x14ac:dyDescent="0.35">
      <c r="A249" s="146" t="s">
        <v>947</v>
      </c>
      <c r="B249" s="145" t="s">
        <v>946</v>
      </c>
      <c r="C249" s="144" t="s">
        <v>944</v>
      </c>
      <c r="D249" s="144" t="s">
        <v>945</v>
      </c>
      <c r="E249" s="144" t="s">
        <v>944</v>
      </c>
      <c r="F249" s="127" t="str">
        <f t="shared" si="3"/>
        <v>9300</v>
      </c>
    </row>
    <row r="250" spans="1:6" x14ac:dyDescent="0.35">
      <c r="A250" s="126" t="s">
        <v>943</v>
      </c>
      <c r="B250" s="143" t="s">
        <v>942</v>
      </c>
      <c r="C250" s="124" t="s">
        <v>940</v>
      </c>
      <c r="D250" s="124" t="s">
        <v>941</v>
      </c>
      <c r="E250" s="124" t="s">
        <v>940</v>
      </c>
      <c r="F250" s="127" t="str">
        <f t="shared" si="3"/>
        <v>9400</v>
      </c>
    </row>
    <row r="251" spans="1:6" ht="29" x14ac:dyDescent="0.35">
      <c r="A251" s="142" t="s">
        <v>939</v>
      </c>
      <c r="B251" s="142" t="s">
        <v>938</v>
      </c>
      <c r="C251" s="140" t="s">
        <v>937</v>
      </c>
      <c r="D251" s="140" t="s">
        <v>936</v>
      </c>
      <c r="E251" s="140" t="s">
        <v>935</v>
      </c>
      <c r="F251" s="127" t="str">
        <f t="shared" si="3"/>
        <v>0600</v>
      </c>
    </row>
    <row r="252" spans="1:6" x14ac:dyDescent="0.35">
      <c r="A252" s="134" t="s">
        <v>92</v>
      </c>
      <c r="B252" s="135" t="s">
        <v>934</v>
      </c>
      <c r="C252" s="128" t="s">
        <v>932</v>
      </c>
      <c r="D252" s="128" t="s">
        <v>933</v>
      </c>
      <c r="E252" s="128" t="s">
        <v>932</v>
      </c>
      <c r="F252" s="127" t="str">
        <f t="shared" si="3"/>
        <v>0810</v>
      </c>
    </row>
    <row r="253" spans="1:6" ht="29" x14ac:dyDescent="0.35">
      <c r="A253" s="133"/>
      <c r="B253" s="132" t="s">
        <v>931</v>
      </c>
      <c r="C253" s="131" t="s">
        <v>929</v>
      </c>
      <c r="D253" s="131" t="s">
        <v>930</v>
      </c>
      <c r="E253" s="131" t="s">
        <v>929</v>
      </c>
      <c r="F253" s="127" t="str">
        <f t="shared" si="3"/>
        <v>0820</v>
      </c>
    </row>
    <row r="254" spans="1:6" ht="29" x14ac:dyDescent="0.35">
      <c r="A254" s="139" t="s">
        <v>93</v>
      </c>
      <c r="B254" s="138" t="s">
        <v>928</v>
      </c>
      <c r="C254" s="137" t="s">
        <v>927</v>
      </c>
      <c r="D254" s="137" t="s">
        <v>926</v>
      </c>
      <c r="E254" s="137" t="s">
        <v>925</v>
      </c>
      <c r="F254" s="127" t="str">
        <f t="shared" si="3"/>
        <v>1611</v>
      </c>
    </row>
    <row r="255" spans="1:6" ht="43.5" x14ac:dyDescent="0.35">
      <c r="A255" s="134"/>
      <c r="B255" s="135" t="s">
        <v>924</v>
      </c>
      <c r="C255" s="128" t="s">
        <v>923</v>
      </c>
      <c r="D255" s="128" t="s">
        <v>922</v>
      </c>
      <c r="E255" s="128" t="s">
        <v>921</v>
      </c>
      <c r="F255" s="127" t="str">
        <f t="shared" si="3"/>
        <v>1612</v>
      </c>
    </row>
    <row r="256" spans="1:6" ht="29" x14ac:dyDescent="0.35">
      <c r="A256" s="134"/>
      <c r="B256" s="135" t="s">
        <v>920</v>
      </c>
      <c r="C256" s="128" t="s">
        <v>919</v>
      </c>
      <c r="D256" s="128" t="s">
        <v>918</v>
      </c>
      <c r="E256" s="128" t="s">
        <v>917</v>
      </c>
      <c r="F256" s="127" t="str">
        <f t="shared" si="3"/>
        <v>1613</v>
      </c>
    </row>
    <row r="257" spans="1:6" ht="43.5" x14ac:dyDescent="0.35">
      <c r="A257" s="133"/>
      <c r="B257" s="132" t="s">
        <v>916</v>
      </c>
      <c r="C257" s="131" t="s">
        <v>915</v>
      </c>
      <c r="D257" s="131" t="s">
        <v>914</v>
      </c>
      <c r="E257" s="131" t="s">
        <v>913</v>
      </c>
      <c r="F257" s="127" t="str">
        <f t="shared" si="3"/>
        <v>1620</v>
      </c>
    </row>
    <row r="258" spans="1:6" ht="58" x14ac:dyDescent="0.35">
      <c r="A258" s="139" t="s">
        <v>912</v>
      </c>
      <c r="B258" s="138" t="s">
        <v>911</v>
      </c>
      <c r="C258" s="137" t="s">
        <v>910</v>
      </c>
      <c r="D258" s="137" t="s">
        <v>909</v>
      </c>
      <c r="E258" s="137" t="s">
        <v>908</v>
      </c>
      <c r="F258" s="127" t="str">
        <f t="shared" ref="F258:F322" si="4">LEFT(B258,2)&amp;RIGHT(B258,2)</f>
        <v>1810</v>
      </c>
    </row>
    <row r="259" spans="1:6" ht="58" x14ac:dyDescent="0.35">
      <c r="A259" s="133"/>
      <c r="B259" s="132" t="s">
        <v>907</v>
      </c>
      <c r="C259" s="131" t="s">
        <v>906</v>
      </c>
      <c r="D259" s="131" t="s">
        <v>905</v>
      </c>
      <c r="E259" s="131" t="s">
        <v>904</v>
      </c>
      <c r="F259" s="127" t="str">
        <f t="shared" si="4"/>
        <v>1820</v>
      </c>
    </row>
    <row r="260" spans="1:6" ht="29" x14ac:dyDescent="0.35">
      <c r="A260" s="142" t="s">
        <v>903</v>
      </c>
      <c r="B260" s="141" t="s">
        <v>902</v>
      </c>
      <c r="C260" s="140" t="s">
        <v>901</v>
      </c>
      <c r="D260" s="140" t="s">
        <v>900</v>
      </c>
      <c r="E260" s="140" t="s">
        <v>899</v>
      </c>
      <c r="F260" s="127" t="str">
        <f t="shared" si="4"/>
        <v>1900</v>
      </c>
    </row>
    <row r="261" spans="1:6" ht="29" x14ac:dyDescent="0.35">
      <c r="A261" s="139" t="s">
        <v>1794</v>
      </c>
      <c r="B261" s="138" t="s">
        <v>2711</v>
      </c>
      <c r="C261" s="137" t="s">
        <v>2712</v>
      </c>
      <c r="D261" s="137"/>
      <c r="E261" s="137"/>
      <c r="F261" s="127" t="str">
        <f t="shared" si="4"/>
        <v>2410</v>
      </c>
    </row>
    <row r="262" spans="1:6" ht="43.5" x14ac:dyDescent="0.35">
      <c r="A262" s="139" t="s">
        <v>898</v>
      </c>
      <c r="B262" s="138" t="s">
        <v>897</v>
      </c>
      <c r="C262" s="137" t="s">
        <v>896</v>
      </c>
      <c r="D262" s="137" t="s">
        <v>895</v>
      </c>
      <c r="E262" s="137" t="s">
        <v>894</v>
      </c>
      <c r="F262" s="127" t="str">
        <f t="shared" si="4"/>
        <v>2610</v>
      </c>
    </row>
    <row r="263" spans="1:6" ht="43.5" x14ac:dyDescent="0.35">
      <c r="A263" s="133"/>
      <c r="B263" s="132" t="s">
        <v>893</v>
      </c>
      <c r="C263" s="131" t="s">
        <v>892</v>
      </c>
      <c r="D263" s="131" t="s">
        <v>891</v>
      </c>
      <c r="E263" s="131" t="s">
        <v>890</v>
      </c>
      <c r="F263" s="127" t="str">
        <f t="shared" si="4"/>
        <v>2620</v>
      </c>
    </row>
    <row r="264" spans="1:6" ht="29" x14ac:dyDescent="0.35">
      <c r="A264" s="139" t="s">
        <v>889</v>
      </c>
      <c r="B264" s="138" t="s">
        <v>888</v>
      </c>
      <c r="C264" s="137" t="s">
        <v>886</v>
      </c>
      <c r="D264" s="137" t="s">
        <v>887</v>
      </c>
      <c r="E264" s="137" t="s">
        <v>886</v>
      </c>
      <c r="F264" s="127" t="str">
        <f t="shared" si="4"/>
        <v>2810</v>
      </c>
    </row>
    <row r="265" spans="1:6" ht="29" x14ac:dyDescent="0.35">
      <c r="A265" s="134"/>
      <c r="B265" s="135" t="s">
        <v>885</v>
      </c>
      <c r="C265" s="128" t="s">
        <v>883</v>
      </c>
      <c r="D265" s="128" t="s">
        <v>884</v>
      </c>
      <c r="E265" s="128" t="s">
        <v>883</v>
      </c>
      <c r="F265" s="127" t="str">
        <f t="shared" si="4"/>
        <v>2820</v>
      </c>
    </row>
    <row r="266" spans="1:6" ht="29" x14ac:dyDescent="0.35">
      <c r="A266" s="133"/>
      <c r="B266" s="132" t="s">
        <v>882</v>
      </c>
      <c r="C266" s="131" t="s">
        <v>880</v>
      </c>
      <c r="D266" s="131" t="s">
        <v>881</v>
      </c>
      <c r="E266" s="131" t="s">
        <v>880</v>
      </c>
      <c r="F266" s="127" t="str">
        <f t="shared" si="4"/>
        <v>2830</v>
      </c>
    </row>
    <row r="267" spans="1:6" x14ac:dyDescent="0.35">
      <c r="A267" s="139" t="s">
        <v>879</v>
      </c>
      <c r="B267" s="138" t="s">
        <v>878</v>
      </c>
      <c r="C267" s="137" t="s">
        <v>877</v>
      </c>
      <c r="D267" s="137" t="s">
        <v>877</v>
      </c>
      <c r="E267" s="137" t="s">
        <v>877</v>
      </c>
      <c r="F267" s="127" t="str">
        <f t="shared" si="4"/>
        <v>3610</v>
      </c>
    </row>
    <row r="268" spans="1:6" ht="29" x14ac:dyDescent="0.35">
      <c r="A268" s="134"/>
      <c r="B268" s="135" t="s">
        <v>876</v>
      </c>
      <c r="C268" s="128" t="s">
        <v>875</v>
      </c>
      <c r="D268" s="128" t="s">
        <v>874</v>
      </c>
      <c r="E268" s="128" t="s">
        <v>873</v>
      </c>
      <c r="F268" s="127" t="str">
        <f t="shared" si="4"/>
        <v>3620</v>
      </c>
    </row>
    <row r="269" spans="1:6" x14ac:dyDescent="0.35">
      <c r="A269" s="134"/>
      <c r="B269" s="135" t="s">
        <v>872</v>
      </c>
      <c r="C269" s="128" t="s">
        <v>870</v>
      </c>
      <c r="D269" s="128" t="s">
        <v>871</v>
      </c>
      <c r="E269" s="128" t="s">
        <v>870</v>
      </c>
      <c r="F269" s="127" t="str">
        <f t="shared" si="4"/>
        <v>3630</v>
      </c>
    </row>
    <row r="270" spans="1:6" x14ac:dyDescent="0.35">
      <c r="A270" s="134"/>
      <c r="B270" s="135" t="s">
        <v>869</v>
      </c>
      <c r="C270" s="128" t="s">
        <v>867</v>
      </c>
      <c r="D270" s="128" t="s">
        <v>868</v>
      </c>
      <c r="E270" s="128" t="s">
        <v>867</v>
      </c>
      <c r="F270" s="127" t="str">
        <f t="shared" si="4"/>
        <v>3640</v>
      </c>
    </row>
    <row r="271" spans="1:6" ht="58" x14ac:dyDescent="0.35">
      <c r="A271" s="134"/>
      <c r="B271" s="135" t="s">
        <v>866</v>
      </c>
      <c r="C271" s="128" t="s">
        <v>865</v>
      </c>
      <c r="D271" s="128" t="s">
        <v>864</v>
      </c>
      <c r="E271" s="128" t="s">
        <v>863</v>
      </c>
      <c r="F271" s="127" t="str">
        <f t="shared" si="4"/>
        <v>3650</v>
      </c>
    </row>
    <row r="272" spans="1:6" x14ac:dyDescent="0.35">
      <c r="A272" s="134"/>
      <c r="B272" s="135" t="s">
        <v>862</v>
      </c>
      <c r="C272" s="128" t="s">
        <v>861</v>
      </c>
      <c r="D272" s="128" t="s">
        <v>861</v>
      </c>
      <c r="E272" s="128" t="s">
        <v>861</v>
      </c>
      <c r="F272" s="127" t="str">
        <f t="shared" si="4"/>
        <v>3660</v>
      </c>
    </row>
    <row r="273" spans="1:6" x14ac:dyDescent="0.35">
      <c r="A273" s="134"/>
      <c r="B273" s="135" t="s">
        <v>860</v>
      </c>
      <c r="C273" s="128" t="s">
        <v>858</v>
      </c>
      <c r="D273" s="128" t="s">
        <v>859</v>
      </c>
      <c r="E273" s="128" t="s">
        <v>858</v>
      </c>
      <c r="F273" s="127" t="str">
        <f t="shared" si="4"/>
        <v>3670</v>
      </c>
    </row>
    <row r="274" spans="1:6" ht="43.5" x14ac:dyDescent="0.35">
      <c r="A274" s="134"/>
      <c r="B274" s="135" t="s">
        <v>857</v>
      </c>
      <c r="C274" s="128" t="s">
        <v>856</v>
      </c>
      <c r="D274" s="128" t="s">
        <v>855</v>
      </c>
      <c r="E274" s="128" t="s">
        <v>854</v>
      </c>
      <c r="F274" s="127" t="str">
        <f t="shared" si="4"/>
        <v>3680</v>
      </c>
    </row>
    <row r="275" spans="1:6" x14ac:dyDescent="0.35">
      <c r="A275" s="133"/>
      <c r="B275" s="132" t="s">
        <v>853</v>
      </c>
      <c r="C275" s="131" t="s">
        <v>852</v>
      </c>
      <c r="D275" s="131" t="s">
        <v>852</v>
      </c>
      <c r="E275" s="131" t="s">
        <v>852</v>
      </c>
      <c r="F275" s="127" t="str">
        <f t="shared" si="4"/>
        <v>3690</v>
      </c>
    </row>
    <row r="276" spans="1:6" ht="58" x14ac:dyDescent="0.35">
      <c r="A276" s="139" t="s">
        <v>851</v>
      </c>
      <c r="B276" s="138" t="s">
        <v>850</v>
      </c>
      <c r="C276" s="137" t="s">
        <v>849</v>
      </c>
      <c r="D276" s="137" t="s">
        <v>848</v>
      </c>
      <c r="E276" s="137" t="s">
        <v>847</v>
      </c>
      <c r="F276" s="127" t="str">
        <f t="shared" si="4"/>
        <v>3710</v>
      </c>
    </row>
    <row r="277" spans="1:6" ht="58" x14ac:dyDescent="0.35">
      <c r="A277" s="134"/>
      <c r="B277" s="135" t="s">
        <v>846</v>
      </c>
      <c r="C277" s="128" t="s">
        <v>845</v>
      </c>
      <c r="D277" s="128" t="s">
        <v>844</v>
      </c>
      <c r="E277" s="128" t="s">
        <v>843</v>
      </c>
      <c r="F277" s="127" t="str">
        <f t="shared" si="4"/>
        <v>3720</v>
      </c>
    </row>
    <row r="278" spans="1:6" ht="43.5" x14ac:dyDescent="0.35">
      <c r="A278" s="134"/>
      <c r="B278" s="135" t="s">
        <v>842</v>
      </c>
      <c r="C278" s="128" t="s">
        <v>841</v>
      </c>
      <c r="D278" s="128" t="s">
        <v>840</v>
      </c>
      <c r="E278" s="128" t="s">
        <v>839</v>
      </c>
      <c r="F278" s="127" t="str">
        <f t="shared" si="4"/>
        <v>3730</v>
      </c>
    </row>
    <row r="279" spans="1:6" ht="29" x14ac:dyDescent="0.35">
      <c r="A279" s="134"/>
      <c r="B279" s="135" t="s">
        <v>838</v>
      </c>
      <c r="C279" s="128" t="s">
        <v>837</v>
      </c>
      <c r="D279" s="128" t="s">
        <v>836</v>
      </c>
      <c r="E279" s="128" t="s">
        <v>835</v>
      </c>
      <c r="F279" s="127" t="str">
        <f t="shared" si="4"/>
        <v>3740</v>
      </c>
    </row>
    <row r="280" spans="1:6" ht="29" x14ac:dyDescent="0.35">
      <c r="A280" s="134"/>
      <c r="B280" s="135" t="s">
        <v>834</v>
      </c>
      <c r="C280" s="128" t="s">
        <v>833</v>
      </c>
      <c r="D280" s="128" t="s">
        <v>832</v>
      </c>
      <c r="E280" s="128" t="s">
        <v>831</v>
      </c>
      <c r="F280" s="127" t="str">
        <f t="shared" si="4"/>
        <v>3750</v>
      </c>
    </row>
    <row r="281" spans="1:6" ht="29" x14ac:dyDescent="0.35">
      <c r="A281" s="134"/>
      <c r="B281" s="135" t="s">
        <v>830</v>
      </c>
      <c r="C281" s="128" t="s">
        <v>828</v>
      </c>
      <c r="D281" s="128" t="s">
        <v>829</v>
      </c>
      <c r="E281" s="128" t="s">
        <v>828</v>
      </c>
      <c r="F281" s="127" t="str">
        <f t="shared" si="4"/>
        <v>3760</v>
      </c>
    </row>
    <row r="282" spans="1:6" ht="43.5" x14ac:dyDescent="0.35">
      <c r="A282" s="133"/>
      <c r="B282" s="132" t="s">
        <v>827</v>
      </c>
      <c r="C282" s="131" t="s">
        <v>826</v>
      </c>
      <c r="D282" s="131" t="s">
        <v>825</v>
      </c>
      <c r="E282" s="131" t="s">
        <v>824</v>
      </c>
      <c r="F282" s="127" t="str">
        <f t="shared" si="4"/>
        <v>3770</v>
      </c>
    </row>
    <row r="283" spans="1:6" ht="29" x14ac:dyDescent="0.35">
      <c r="A283" s="139" t="s">
        <v>823</v>
      </c>
      <c r="B283" s="138" t="s">
        <v>822</v>
      </c>
      <c r="C283" s="137" t="s">
        <v>820</v>
      </c>
      <c r="D283" s="137" t="s">
        <v>821</v>
      </c>
      <c r="E283" s="137" t="s">
        <v>820</v>
      </c>
      <c r="F283" s="127" t="str">
        <f t="shared" si="4"/>
        <v>3810</v>
      </c>
    </row>
    <row r="284" spans="1:6" ht="29" x14ac:dyDescent="0.35">
      <c r="A284" s="134"/>
      <c r="B284" s="135" t="s">
        <v>819</v>
      </c>
      <c r="C284" s="128" t="s">
        <v>818</v>
      </c>
      <c r="D284" s="128" t="s">
        <v>817</v>
      </c>
      <c r="E284" s="128" t="s">
        <v>816</v>
      </c>
      <c r="F284" s="127" t="str">
        <f t="shared" si="4"/>
        <v>3820</v>
      </c>
    </row>
    <row r="285" spans="1:6" ht="29" x14ac:dyDescent="0.35">
      <c r="A285" s="134"/>
      <c r="B285" s="135" t="s">
        <v>815</v>
      </c>
      <c r="C285" s="128" t="s">
        <v>814</v>
      </c>
      <c r="D285" s="128" t="s">
        <v>813</v>
      </c>
      <c r="E285" s="128" t="s">
        <v>812</v>
      </c>
      <c r="F285" s="127" t="str">
        <f t="shared" si="4"/>
        <v>3830</v>
      </c>
    </row>
    <row r="286" spans="1:6" ht="29" x14ac:dyDescent="0.35">
      <c r="A286" s="134"/>
      <c r="B286" s="135" t="s">
        <v>811</v>
      </c>
      <c r="C286" s="128" t="s">
        <v>810</v>
      </c>
      <c r="D286" s="128" t="s">
        <v>809</v>
      </c>
      <c r="E286" s="128" t="s">
        <v>808</v>
      </c>
      <c r="F286" s="127" t="str">
        <f t="shared" si="4"/>
        <v>3840</v>
      </c>
    </row>
    <row r="287" spans="1:6" ht="29" x14ac:dyDescent="0.35">
      <c r="A287" s="134"/>
      <c r="B287" s="135" t="s">
        <v>807</v>
      </c>
      <c r="C287" s="128" t="s">
        <v>805</v>
      </c>
      <c r="D287" s="128" t="s">
        <v>806</v>
      </c>
      <c r="E287" s="128" t="s">
        <v>805</v>
      </c>
      <c r="F287" s="127" t="str">
        <f t="shared" si="4"/>
        <v>3850</v>
      </c>
    </row>
    <row r="288" spans="1:6" ht="29" x14ac:dyDescent="0.35">
      <c r="A288" s="133"/>
      <c r="B288" s="132" t="s">
        <v>804</v>
      </c>
      <c r="C288" s="131" t="s">
        <v>802</v>
      </c>
      <c r="D288" s="131" t="s">
        <v>803</v>
      </c>
      <c r="E288" s="131" t="s">
        <v>802</v>
      </c>
      <c r="F288" s="127" t="str">
        <f t="shared" si="4"/>
        <v>3860</v>
      </c>
    </row>
    <row r="289" spans="1:6" ht="29" x14ac:dyDescent="0.35">
      <c r="A289" s="139" t="s">
        <v>801</v>
      </c>
      <c r="B289" s="138" t="s">
        <v>800</v>
      </c>
      <c r="C289" s="137" t="s">
        <v>798</v>
      </c>
      <c r="D289" s="137" t="s">
        <v>799</v>
      </c>
      <c r="E289" s="137" t="s">
        <v>798</v>
      </c>
      <c r="F289" s="127" t="str">
        <f t="shared" si="4"/>
        <v>3910</v>
      </c>
    </row>
    <row r="290" spans="1:6" ht="43.5" x14ac:dyDescent="0.35">
      <c r="A290" s="134"/>
      <c r="B290" s="135" t="s">
        <v>797</v>
      </c>
      <c r="C290" s="128" t="s">
        <v>796</v>
      </c>
      <c r="D290" s="128" t="s">
        <v>795</v>
      </c>
      <c r="E290" s="128" t="s">
        <v>794</v>
      </c>
      <c r="F290" s="127" t="str">
        <f t="shared" si="4"/>
        <v>3920</v>
      </c>
    </row>
    <row r="291" spans="1:6" ht="43.5" x14ac:dyDescent="0.35">
      <c r="A291" s="134"/>
      <c r="B291" s="135" t="s">
        <v>793</v>
      </c>
      <c r="C291" s="128" t="s">
        <v>792</v>
      </c>
      <c r="D291" s="128" t="s">
        <v>791</v>
      </c>
      <c r="E291" s="128" t="s">
        <v>790</v>
      </c>
      <c r="F291" s="127" t="str">
        <f t="shared" si="4"/>
        <v>3930</v>
      </c>
    </row>
    <row r="292" spans="1:6" ht="43.5" x14ac:dyDescent="0.35">
      <c r="A292" s="134"/>
      <c r="B292" s="135" t="s">
        <v>789</v>
      </c>
      <c r="C292" s="128" t="s">
        <v>788</v>
      </c>
      <c r="D292" s="128" t="s">
        <v>787</v>
      </c>
      <c r="E292" s="128" t="s">
        <v>786</v>
      </c>
      <c r="F292" s="127" t="str">
        <f t="shared" si="4"/>
        <v>3940</v>
      </c>
    </row>
    <row r="293" spans="1:6" ht="43.5" x14ac:dyDescent="0.35">
      <c r="A293" s="134"/>
      <c r="B293" s="135" t="s">
        <v>785</v>
      </c>
      <c r="C293" s="128" t="s">
        <v>784</v>
      </c>
      <c r="D293" s="128" t="s">
        <v>783</v>
      </c>
      <c r="E293" s="128" t="s">
        <v>782</v>
      </c>
      <c r="F293" s="127" t="str">
        <f t="shared" si="4"/>
        <v>3950</v>
      </c>
    </row>
    <row r="294" spans="1:6" ht="58" x14ac:dyDescent="0.35">
      <c r="A294" s="133"/>
      <c r="B294" s="132" t="s">
        <v>781</v>
      </c>
      <c r="C294" s="131" t="s">
        <v>780</v>
      </c>
      <c r="D294" s="131" t="s">
        <v>779</v>
      </c>
      <c r="E294" s="131" t="s">
        <v>778</v>
      </c>
      <c r="F294" s="127" t="str">
        <f t="shared" si="4"/>
        <v>3960</v>
      </c>
    </row>
    <row r="295" spans="1:6" ht="29" x14ac:dyDescent="0.35">
      <c r="A295" s="139" t="s">
        <v>777</v>
      </c>
      <c r="B295" s="138" t="s">
        <v>776</v>
      </c>
      <c r="C295" s="137" t="s">
        <v>774</v>
      </c>
      <c r="D295" s="137" t="s">
        <v>775</v>
      </c>
      <c r="E295" s="137" t="s">
        <v>774</v>
      </c>
      <c r="F295" s="127" t="str">
        <f t="shared" si="4"/>
        <v>4610</v>
      </c>
    </row>
    <row r="296" spans="1:6" ht="29" x14ac:dyDescent="0.35">
      <c r="A296" s="134"/>
      <c r="B296" s="135" t="s">
        <v>773</v>
      </c>
      <c r="C296" s="128" t="s">
        <v>772</v>
      </c>
      <c r="D296" s="128" t="s">
        <v>771</v>
      </c>
      <c r="E296" s="128" t="s">
        <v>770</v>
      </c>
      <c r="F296" s="127" t="str">
        <f t="shared" si="4"/>
        <v>4620</v>
      </c>
    </row>
    <row r="297" spans="1:6" ht="43.5" x14ac:dyDescent="0.35">
      <c r="A297" s="134"/>
      <c r="B297" s="135" t="s">
        <v>769</v>
      </c>
      <c r="C297" s="128" t="s">
        <v>768</v>
      </c>
      <c r="D297" s="128" t="s">
        <v>767</v>
      </c>
      <c r="E297" s="128" t="s">
        <v>766</v>
      </c>
      <c r="F297" s="127" t="str">
        <f t="shared" si="4"/>
        <v>4630</v>
      </c>
    </row>
    <row r="298" spans="1:6" ht="43.5" x14ac:dyDescent="0.35">
      <c r="A298" s="134"/>
      <c r="B298" s="135" t="s">
        <v>765</v>
      </c>
      <c r="C298" s="128" t="s">
        <v>764</v>
      </c>
      <c r="D298" s="128" t="s">
        <v>763</v>
      </c>
      <c r="E298" s="128" t="s">
        <v>762</v>
      </c>
      <c r="F298" s="127" t="str">
        <f t="shared" si="4"/>
        <v>4640</v>
      </c>
    </row>
    <row r="299" spans="1:6" ht="43.5" x14ac:dyDescent="0.35">
      <c r="A299" s="134"/>
      <c r="B299" s="135" t="s">
        <v>761</v>
      </c>
      <c r="C299" s="128" t="s">
        <v>760</v>
      </c>
      <c r="D299" s="128" t="s">
        <v>759</v>
      </c>
      <c r="E299" s="128" t="s">
        <v>758</v>
      </c>
      <c r="F299" s="127" t="str">
        <f t="shared" si="4"/>
        <v>4650</v>
      </c>
    </row>
    <row r="300" spans="1:6" ht="29" x14ac:dyDescent="0.35">
      <c r="A300" s="134"/>
      <c r="B300" s="135" t="s">
        <v>757</v>
      </c>
      <c r="C300" s="128" t="s">
        <v>756</v>
      </c>
      <c r="D300" s="128" t="s">
        <v>755</v>
      </c>
      <c r="E300" s="128" t="s">
        <v>754</v>
      </c>
      <c r="F300" s="127" t="str">
        <f t="shared" si="4"/>
        <v>4660</v>
      </c>
    </row>
    <row r="301" spans="1:6" ht="29" x14ac:dyDescent="0.35">
      <c r="A301" s="133"/>
      <c r="B301" s="132" t="s">
        <v>753</v>
      </c>
      <c r="C301" s="131" t="s">
        <v>751</v>
      </c>
      <c r="D301" s="131" t="s">
        <v>752</v>
      </c>
      <c r="E301" s="131" t="s">
        <v>751</v>
      </c>
      <c r="F301" s="127" t="str">
        <f t="shared" si="4"/>
        <v>4670</v>
      </c>
    </row>
    <row r="302" spans="1:6" ht="43.5" x14ac:dyDescent="0.35">
      <c r="A302" s="139" t="s">
        <v>750</v>
      </c>
      <c r="B302" s="138" t="s">
        <v>749</v>
      </c>
      <c r="C302" s="137" t="s">
        <v>748</v>
      </c>
      <c r="D302" s="137" t="s">
        <v>747</v>
      </c>
      <c r="E302" s="137" t="s">
        <v>746</v>
      </c>
      <c r="F302" s="127" t="str">
        <f t="shared" si="4"/>
        <v>4710</v>
      </c>
    </row>
    <row r="303" spans="1:6" ht="43.5" x14ac:dyDescent="0.35">
      <c r="A303" s="134"/>
      <c r="B303" s="135" t="s">
        <v>745</v>
      </c>
      <c r="C303" s="128" t="s">
        <v>744</v>
      </c>
      <c r="D303" s="128" t="s">
        <v>743</v>
      </c>
      <c r="E303" s="128" t="s">
        <v>742</v>
      </c>
      <c r="F303" s="127" t="str">
        <f t="shared" si="4"/>
        <v>4720</v>
      </c>
    </row>
    <row r="304" spans="1:6" ht="43.5" x14ac:dyDescent="0.35">
      <c r="A304" s="134"/>
      <c r="B304" s="135" t="s">
        <v>741</v>
      </c>
      <c r="C304" s="128" t="s">
        <v>740</v>
      </c>
      <c r="D304" s="128" t="s">
        <v>739</v>
      </c>
      <c r="E304" s="128" t="s">
        <v>738</v>
      </c>
      <c r="F304" s="127" t="str">
        <f t="shared" si="4"/>
        <v>4730</v>
      </c>
    </row>
    <row r="305" spans="1:6" ht="43.5" x14ac:dyDescent="0.35">
      <c r="A305" s="134"/>
      <c r="B305" s="135" t="s">
        <v>737</v>
      </c>
      <c r="C305" s="128" t="s">
        <v>736</v>
      </c>
      <c r="D305" s="128" t="s">
        <v>735</v>
      </c>
      <c r="E305" s="128" t="s">
        <v>734</v>
      </c>
      <c r="F305" s="127" t="str">
        <f t="shared" si="4"/>
        <v>4740</v>
      </c>
    </row>
    <row r="306" spans="1:6" ht="43.5" x14ac:dyDescent="0.35">
      <c r="A306" s="134"/>
      <c r="B306" s="135" t="s">
        <v>733</v>
      </c>
      <c r="C306" s="128" t="s">
        <v>732</v>
      </c>
      <c r="D306" s="128" t="s">
        <v>731</v>
      </c>
      <c r="E306" s="128" t="s">
        <v>730</v>
      </c>
      <c r="F306" s="127" t="str">
        <f t="shared" si="4"/>
        <v>4750</v>
      </c>
    </row>
    <row r="307" spans="1:6" ht="58" x14ac:dyDescent="0.35">
      <c r="A307" s="134"/>
      <c r="B307" s="135" t="s">
        <v>729</v>
      </c>
      <c r="C307" s="128" t="s">
        <v>728</v>
      </c>
      <c r="D307" s="128" t="s">
        <v>727</v>
      </c>
      <c r="E307" s="128" t="s">
        <v>726</v>
      </c>
      <c r="F307" s="127" t="str">
        <f t="shared" si="4"/>
        <v>4760</v>
      </c>
    </row>
    <row r="308" spans="1:6" ht="58" x14ac:dyDescent="0.35">
      <c r="A308" s="134"/>
      <c r="B308" s="135" t="s">
        <v>725</v>
      </c>
      <c r="C308" s="128" t="s">
        <v>724</v>
      </c>
      <c r="D308" s="128" t="s">
        <v>723</v>
      </c>
      <c r="E308" s="128" t="s">
        <v>722</v>
      </c>
      <c r="F308" s="127" t="str">
        <f t="shared" si="4"/>
        <v>4770</v>
      </c>
    </row>
    <row r="309" spans="1:6" ht="29" x14ac:dyDescent="0.35">
      <c r="A309" s="133"/>
      <c r="B309" s="132" t="s">
        <v>721</v>
      </c>
      <c r="C309" s="131" t="s">
        <v>720</v>
      </c>
      <c r="D309" s="131" t="s">
        <v>719</v>
      </c>
      <c r="E309" s="131" t="s">
        <v>718</v>
      </c>
      <c r="F309" s="127" t="str">
        <f t="shared" si="4"/>
        <v>4780</v>
      </c>
    </row>
    <row r="310" spans="1:6" ht="29" x14ac:dyDescent="0.35">
      <c r="A310" s="139" t="s">
        <v>717</v>
      </c>
      <c r="B310" s="138" t="s">
        <v>716</v>
      </c>
      <c r="C310" s="137" t="s">
        <v>715</v>
      </c>
      <c r="D310" s="137" t="s">
        <v>714</v>
      </c>
      <c r="E310" s="137" t="s">
        <v>713</v>
      </c>
      <c r="F310" s="127" t="str">
        <f t="shared" si="4"/>
        <v>4811</v>
      </c>
    </row>
    <row r="311" spans="1:6" ht="43.5" x14ac:dyDescent="0.35">
      <c r="A311" s="134"/>
      <c r="B311" s="135" t="s">
        <v>712</v>
      </c>
      <c r="C311" s="128" t="s">
        <v>711</v>
      </c>
      <c r="D311" s="128" t="s">
        <v>710</v>
      </c>
      <c r="E311" s="128" t="s">
        <v>709</v>
      </c>
      <c r="F311" s="127" t="str">
        <f t="shared" si="4"/>
        <v>4812</v>
      </c>
    </row>
    <row r="312" spans="1:6" ht="43.5" x14ac:dyDescent="0.35">
      <c r="A312" s="134"/>
      <c r="B312" s="135" t="s">
        <v>708</v>
      </c>
      <c r="C312" s="128" t="s">
        <v>707</v>
      </c>
      <c r="D312" s="128" t="s">
        <v>706</v>
      </c>
      <c r="E312" s="128" t="s">
        <v>705</v>
      </c>
      <c r="F312" s="127" t="str">
        <f t="shared" si="4"/>
        <v>4821</v>
      </c>
    </row>
    <row r="313" spans="1:6" ht="43.5" x14ac:dyDescent="0.35">
      <c r="A313" s="134"/>
      <c r="B313" s="135" t="s">
        <v>704</v>
      </c>
      <c r="C313" s="128" t="s">
        <v>703</v>
      </c>
      <c r="D313" s="128" t="s">
        <v>702</v>
      </c>
      <c r="E313" s="128" t="s">
        <v>701</v>
      </c>
      <c r="F313" s="127" t="str">
        <f t="shared" si="4"/>
        <v>4822</v>
      </c>
    </row>
    <row r="314" spans="1:6" ht="29" x14ac:dyDescent="0.35">
      <c r="A314" s="134"/>
      <c r="B314" s="135" t="s">
        <v>700</v>
      </c>
      <c r="C314" s="128" t="s">
        <v>698</v>
      </c>
      <c r="D314" s="128" t="s">
        <v>699</v>
      </c>
      <c r="E314" s="128" t="s">
        <v>698</v>
      </c>
      <c r="F314" s="127" t="str">
        <f t="shared" si="4"/>
        <v>4840</v>
      </c>
    </row>
    <row r="315" spans="1:6" ht="29" x14ac:dyDescent="0.35">
      <c r="A315" s="134"/>
      <c r="B315" s="135" t="s">
        <v>697</v>
      </c>
      <c r="C315" s="128" t="s">
        <v>696</v>
      </c>
      <c r="D315" s="128" t="s">
        <v>695</v>
      </c>
      <c r="E315" s="128" t="s">
        <v>694</v>
      </c>
      <c r="F315" s="127" t="str">
        <f t="shared" si="4"/>
        <v>4851</v>
      </c>
    </row>
    <row r="316" spans="1:6" x14ac:dyDescent="0.35">
      <c r="A316" s="134"/>
      <c r="B316" s="135" t="s">
        <v>693</v>
      </c>
      <c r="C316" s="128" t="s">
        <v>691</v>
      </c>
      <c r="D316" s="128" t="s">
        <v>692</v>
      </c>
      <c r="E316" s="128" t="s">
        <v>691</v>
      </c>
      <c r="F316" s="127" t="str">
        <f t="shared" si="4"/>
        <v>4852</v>
      </c>
    </row>
    <row r="317" spans="1:6" ht="43.5" x14ac:dyDescent="0.35">
      <c r="A317" s="134"/>
      <c r="B317" s="135" t="s">
        <v>690</v>
      </c>
      <c r="C317" s="128" t="s">
        <v>689</v>
      </c>
      <c r="D317" s="128" t="s">
        <v>688</v>
      </c>
      <c r="E317" s="128" t="s">
        <v>687</v>
      </c>
      <c r="F317" s="127" t="str">
        <f t="shared" si="4"/>
        <v>4853</v>
      </c>
    </row>
    <row r="318" spans="1:6" ht="29" x14ac:dyDescent="0.35">
      <c r="A318" s="134"/>
      <c r="B318" s="135" t="s">
        <v>686</v>
      </c>
      <c r="C318" s="128" t="s">
        <v>685</v>
      </c>
      <c r="D318" s="128" t="s">
        <v>684</v>
      </c>
      <c r="E318" s="128" t="s">
        <v>683</v>
      </c>
      <c r="F318" s="127" t="str">
        <f t="shared" si="4"/>
        <v>4854</v>
      </c>
    </row>
    <row r="319" spans="1:6" ht="29" x14ac:dyDescent="0.35">
      <c r="A319" s="133"/>
      <c r="B319" s="132" t="s">
        <v>682</v>
      </c>
      <c r="C319" s="131" t="s">
        <v>680</v>
      </c>
      <c r="D319" s="131" t="s">
        <v>681</v>
      </c>
      <c r="E319" s="131" t="s">
        <v>680</v>
      </c>
      <c r="F319" s="127" t="str">
        <f t="shared" si="4"/>
        <v>4859</v>
      </c>
    </row>
    <row r="320" spans="1:6" ht="43.5" x14ac:dyDescent="0.35">
      <c r="A320" s="139" t="s">
        <v>679</v>
      </c>
      <c r="B320" s="138" t="s">
        <v>678</v>
      </c>
      <c r="C320" s="137" t="s">
        <v>677</v>
      </c>
      <c r="D320" s="137" t="s">
        <v>676</v>
      </c>
      <c r="E320" s="137" t="s">
        <v>675</v>
      </c>
      <c r="F320" s="127" t="str">
        <f t="shared" si="4"/>
        <v>4911</v>
      </c>
    </row>
    <row r="321" spans="1:6" ht="43.5" x14ac:dyDescent="0.35">
      <c r="A321" s="134"/>
      <c r="B321" s="135" t="s">
        <v>674</v>
      </c>
      <c r="C321" s="128" t="s">
        <v>673</v>
      </c>
      <c r="D321" s="128" t="s">
        <v>672</v>
      </c>
      <c r="E321" s="137" t="s">
        <v>671</v>
      </c>
      <c r="F321" s="127" t="str">
        <f t="shared" si="4"/>
        <v>4912</v>
      </c>
    </row>
    <row r="322" spans="1:6" ht="43.5" x14ac:dyDescent="0.35">
      <c r="A322" s="134"/>
      <c r="B322" s="135" t="s">
        <v>670</v>
      </c>
      <c r="C322" s="128" t="s">
        <v>669</v>
      </c>
      <c r="D322" s="128" t="s">
        <v>668</v>
      </c>
      <c r="E322" s="137" t="s">
        <v>667</v>
      </c>
      <c r="F322" s="127" t="str">
        <f t="shared" si="4"/>
        <v>4913</v>
      </c>
    </row>
    <row r="323" spans="1:6" ht="29" x14ac:dyDescent="0.35">
      <c r="A323" s="134"/>
      <c r="B323" s="135" t="s">
        <v>666</v>
      </c>
      <c r="C323" s="128" t="s">
        <v>664</v>
      </c>
      <c r="D323" s="128" t="s">
        <v>665</v>
      </c>
      <c r="E323" s="128" t="s">
        <v>664</v>
      </c>
      <c r="F323" s="127" t="str">
        <f t="shared" ref="F323:F386" si="5">LEFT(B323,2)&amp;RIGHT(B323,2)</f>
        <v>4924</v>
      </c>
    </row>
    <row r="324" spans="1:6" ht="29" x14ac:dyDescent="0.35">
      <c r="A324" s="134"/>
      <c r="B324" s="135" t="s">
        <v>663</v>
      </c>
      <c r="C324" s="128" t="s">
        <v>661</v>
      </c>
      <c r="D324" s="128" t="s">
        <v>662</v>
      </c>
      <c r="E324" s="128" t="s">
        <v>661</v>
      </c>
      <c r="F324" s="127" t="str">
        <f t="shared" si="5"/>
        <v>4925</v>
      </c>
    </row>
    <row r="325" spans="1:6" ht="29" x14ac:dyDescent="0.35">
      <c r="A325" s="134"/>
      <c r="B325" s="135" t="s">
        <v>660</v>
      </c>
      <c r="C325" s="128" t="s">
        <v>659</v>
      </c>
      <c r="D325" s="128" t="s">
        <v>658</v>
      </c>
      <c r="E325" s="128" t="s">
        <v>657</v>
      </c>
      <c r="F325" s="127" t="str">
        <f t="shared" si="5"/>
        <v>4926</v>
      </c>
    </row>
    <row r="326" spans="1:6" ht="29" x14ac:dyDescent="0.35">
      <c r="A326" s="134"/>
      <c r="B326" s="135" t="s">
        <v>656</v>
      </c>
      <c r="C326" s="128" t="s">
        <v>654</v>
      </c>
      <c r="D326" s="128" t="s">
        <v>655</v>
      </c>
      <c r="E326" s="128" t="s">
        <v>654</v>
      </c>
      <c r="F326" s="127" t="str">
        <f t="shared" si="5"/>
        <v>4934</v>
      </c>
    </row>
    <row r="327" spans="1:6" ht="29" x14ac:dyDescent="0.35">
      <c r="A327" s="134"/>
      <c r="B327" s="135" t="s">
        <v>653</v>
      </c>
      <c r="C327" s="128" t="s">
        <v>652</v>
      </c>
      <c r="D327" s="128" t="s">
        <v>651</v>
      </c>
      <c r="E327" s="128" t="s">
        <v>650</v>
      </c>
      <c r="F327" s="127" t="str">
        <f t="shared" si="5"/>
        <v>4935</v>
      </c>
    </row>
    <row r="328" spans="1:6" ht="29" x14ac:dyDescent="0.35">
      <c r="A328" s="134"/>
      <c r="B328" s="135" t="s">
        <v>649</v>
      </c>
      <c r="C328" s="128" t="s">
        <v>648</v>
      </c>
      <c r="D328" s="128" t="s">
        <v>647</v>
      </c>
      <c r="E328" s="128" t="s">
        <v>646</v>
      </c>
      <c r="F328" s="127" t="str">
        <f t="shared" si="5"/>
        <v>4940</v>
      </c>
    </row>
    <row r="329" spans="1:6" ht="29" x14ac:dyDescent="0.35">
      <c r="A329" s="133"/>
      <c r="B329" s="132" t="s">
        <v>645</v>
      </c>
      <c r="C329" s="131" t="s">
        <v>644</v>
      </c>
      <c r="D329" s="131" t="s">
        <v>643</v>
      </c>
      <c r="E329" s="131" t="s">
        <v>642</v>
      </c>
      <c r="F329" s="127" t="str">
        <f t="shared" si="5"/>
        <v>4950</v>
      </c>
    </row>
    <row r="330" spans="1:6" x14ac:dyDescent="0.35">
      <c r="A330" s="134" t="s">
        <v>641</v>
      </c>
      <c r="B330" s="135" t="s">
        <v>640</v>
      </c>
      <c r="C330" s="128" t="s">
        <v>638</v>
      </c>
      <c r="D330" s="128" t="s">
        <v>639</v>
      </c>
      <c r="E330" s="128" t="s">
        <v>638</v>
      </c>
      <c r="F330" s="127" t="str">
        <f t="shared" si="5"/>
        <v>5610</v>
      </c>
    </row>
    <row r="331" spans="1:6" ht="29" x14ac:dyDescent="0.35">
      <c r="A331" s="134"/>
      <c r="B331" s="135" t="s">
        <v>637</v>
      </c>
      <c r="C331" s="128" t="s">
        <v>635</v>
      </c>
      <c r="D331" s="128" t="s">
        <v>636</v>
      </c>
      <c r="E331" s="128" t="s">
        <v>635</v>
      </c>
      <c r="F331" s="127" t="str">
        <f t="shared" si="5"/>
        <v>5620</v>
      </c>
    </row>
    <row r="332" spans="1:6" ht="29" x14ac:dyDescent="0.35">
      <c r="A332" s="134"/>
      <c r="B332" s="135" t="s">
        <v>634</v>
      </c>
      <c r="C332" s="128" t="s">
        <v>632</v>
      </c>
      <c r="D332" s="128" t="s">
        <v>633</v>
      </c>
      <c r="E332" s="128" t="s">
        <v>632</v>
      </c>
      <c r="F332" s="127" t="str">
        <f t="shared" si="5"/>
        <v>5630</v>
      </c>
    </row>
    <row r="333" spans="1:6" ht="29" x14ac:dyDescent="0.35">
      <c r="A333" s="134"/>
      <c r="B333" s="135" t="s">
        <v>631</v>
      </c>
      <c r="C333" s="128" t="s">
        <v>629</v>
      </c>
      <c r="D333" s="128" t="s">
        <v>630</v>
      </c>
      <c r="E333" s="128" t="s">
        <v>629</v>
      </c>
      <c r="F333" s="127" t="str">
        <f t="shared" si="5"/>
        <v>5640</v>
      </c>
    </row>
    <row r="334" spans="1:6" x14ac:dyDescent="0.35">
      <c r="A334" s="133"/>
      <c r="B334" s="132" t="s">
        <v>628</v>
      </c>
      <c r="C334" s="131" t="s">
        <v>626</v>
      </c>
      <c r="D334" s="131" t="s">
        <v>627</v>
      </c>
      <c r="E334" s="131" t="s">
        <v>626</v>
      </c>
      <c r="F334" s="127" t="str">
        <f t="shared" si="5"/>
        <v>5650</v>
      </c>
    </row>
    <row r="335" spans="1:6" ht="29" x14ac:dyDescent="0.35">
      <c r="A335" s="139" t="s">
        <v>625</v>
      </c>
      <c r="B335" s="138" t="s">
        <v>624</v>
      </c>
      <c r="C335" s="137" t="s">
        <v>622</v>
      </c>
      <c r="D335" s="137" t="s">
        <v>623</v>
      </c>
      <c r="E335" s="137" t="s">
        <v>622</v>
      </c>
      <c r="F335" s="127" t="str">
        <f t="shared" si="5"/>
        <v>5720</v>
      </c>
    </row>
    <row r="336" spans="1:6" ht="29" x14ac:dyDescent="0.35">
      <c r="A336" s="134"/>
      <c r="B336" s="135" t="s">
        <v>621</v>
      </c>
      <c r="C336" s="128" t="s">
        <v>620</v>
      </c>
      <c r="D336" s="128" t="s">
        <v>619</v>
      </c>
      <c r="E336" s="128" t="s">
        <v>618</v>
      </c>
      <c r="F336" s="127" t="str">
        <f t="shared" si="5"/>
        <v>5730</v>
      </c>
    </row>
    <row r="337" spans="1:6" ht="29" x14ac:dyDescent="0.35">
      <c r="A337" s="133"/>
      <c r="B337" s="132" t="s">
        <v>617</v>
      </c>
      <c r="C337" s="131" t="s">
        <v>616</v>
      </c>
      <c r="D337" s="131" t="s">
        <v>615</v>
      </c>
      <c r="E337" s="131" t="s">
        <v>614</v>
      </c>
      <c r="F337" s="127" t="str">
        <f t="shared" si="5"/>
        <v>5740</v>
      </c>
    </row>
    <row r="338" spans="1:6" ht="29" x14ac:dyDescent="0.35">
      <c r="A338" s="139" t="s">
        <v>613</v>
      </c>
      <c r="B338" s="138" t="s">
        <v>612</v>
      </c>
      <c r="C338" s="137" t="s">
        <v>611</v>
      </c>
      <c r="D338" s="137" t="s">
        <v>610</v>
      </c>
      <c r="E338" s="137" t="s">
        <v>609</v>
      </c>
      <c r="F338" s="127" t="str">
        <f t="shared" si="5"/>
        <v>5810</v>
      </c>
    </row>
    <row r="339" spans="1:6" x14ac:dyDescent="0.35">
      <c r="A339" s="133"/>
      <c r="B339" s="132" t="s">
        <v>608</v>
      </c>
      <c r="C339" s="131" t="s">
        <v>606</v>
      </c>
      <c r="D339" s="131" t="s">
        <v>607</v>
      </c>
      <c r="E339" s="131" t="s">
        <v>606</v>
      </c>
      <c r="F339" s="127" t="str">
        <f t="shared" si="5"/>
        <v>5820</v>
      </c>
    </row>
    <row r="340" spans="1:6" ht="43.5" x14ac:dyDescent="0.35">
      <c r="A340" s="139" t="s">
        <v>605</v>
      </c>
      <c r="B340" s="138" t="s">
        <v>604</v>
      </c>
      <c r="C340" s="137" t="s">
        <v>603</v>
      </c>
      <c r="D340" s="137" t="s">
        <v>602</v>
      </c>
      <c r="E340" s="137" t="s">
        <v>601</v>
      </c>
      <c r="F340" s="127" t="str">
        <f t="shared" si="5"/>
        <v>5911</v>
      </c>
    </row>
    <row r="341" spans="1:6" ht="29" x14ac:dyDescent="0.35">
      <c r="A341" s="134"/>
      <c r="B341" s="135" t="s">
        <v>600</v>
      </c>
      <c r="C341" s="128" t="s">
        <v>599</v>
      </c>
      <c r="D341" s="128" t="s">
        <v>598</v>
      </c>
      <c r="E341" s="128" t="s">
        <v>597</v>
      </c>
      <c r="F341" s="127" t="str">
        <f t="shared" si="5"/>
        <v>5912</v>
      </c>
    </row>
    <row r="342" spans="1:6" ht="58" x14ac:dyDescent="0.35">
      <c r="A342" s="134"/>
      <c r="B342" s="135" t="s">
        <v>596</v>
      </c>
      <c r="C342" s="128" t="s">
        <v>595</v>
      </c>
      <c r="D342" s="128" t="s">
        <v>594</v>
      </c>
      <c r="E342" s="128" t="s">
        <v>593</v>
      </c>
      <c r="F342" s="127" t="str">
        <f t="shared" si="5"/>
        <v>5921</v>
      </c>
    </row>
    <row r="343" spans="1:6" ht="43.5" x14ac:dyDescent="0.35">
      <c r="A343" s="134"/>
      <c r="B343" s="135" t="s">
        <v>592</v>
      </c>
      <c r="C343" s="128" t="s">
        <v>591</v>
      </c>
      <c r="D343" s="128" t="s">
        <v>590</v>
      </c>
      <c r="E343" s="128" t="s">
        <v>589</v>
      </c>
      <c r="F343" s="127" t="str">
        <f t="shared" si="5"/>
        <v>5922</v>
      </c>
    </row>
    <row r="344" spans="1:6" ht="43.5" x14ac:dyDescent="0.35">
      <c r="A344" s="134"/>
      <c r="B344" s="135" t="s">
        <v>588</v>
      </c>
      <c r="C344" s="128" t="s">
        <v>587</v>
      </c>
      <c r="D344" s="128" t="s">
        <v>586</v>
      </c>
      <c r="E344" s="128" t="s">
        <v>585</v>
      </c>
      <c r="F344" s="127" t="str">
        <f t="shared" si="5"/>
        <v>5930</v>
      </c>
    </row>
    <row r="345" spans="1:6" ht="58" x14ac:dyDescent="0.35">
      <c r="A345" s="134"/>
      <c r="B345" s="135" t="s">
        <v>584</v>
      </c>
      <c r="C345" s="128" t="s">
        <v>583</v>
      </c>
      <c r="D345" s="128" t="s">
        <v>582</v>
      </c>
      <c r="E345" s="128" t="s">
        <v>581</v>
      </c>
      <c r="F345" s="127" t="str">
        <f t="shared" si="5"/>
        <v>5941</v>
      </c>
    </row>
    <row r="346" spans="1:6" ht="43.5" x14ac:dyDescent="0.35">
      <c r="A346" s="134"/>
      <c r="B346" s="135" t="s">
        <v>580</v>
      </c>
      <c r="C346" s="128" t="s">
        <v>579</v>
      </c>
      <c r="D346" s="128" t="s">
        <v>578</v>
      </c>
      <c r="E346" s="128" t="s">
        <v>577</v>
      </c>
      <c r="F346" s="127" t="str">
        <f t="shared" si="5"/>
        <v>5942</v>
      </c>
    </row>
    <row r="347" spans="1:6" ht="58" x14ac:dyDescent="0.35">
      <c r="A347" s="134"/>
      <c r="B347" s="135" t="s">
        <v>576</v>
      </c>
      <c r="C347" s="128" t="s">
        <v>575</v>
      </c>
      <c r="D347" s="128" t="s">
        <v>574</v>
      </c>
      <c r="E347" s="128" t="s">
        <v>573</v>
      </c>
      <c r="F347" s="127" t="str">
        <f t="shared" si="5"/>
        <v>5951</v>
      </c>
    </row>
    <row r="348" spans="1:6" ht="43.5" x14ac:dyDescent="0.35">
      <c r="A348" s="134"/>
      <c r="B348" s="135" t="s">
        <v>572</v>
      </c>
      <c r="C348" s="128" t="s">
        <v>571</v>
      </c>
      <c r="D348" s="128" t="s">
        <v>570</v>
      </c>
      <c r="E348" s="128" t="s">
        <v>569</v>
      </c>
      <c r="F348" s="127" t="str">
        <f t="shared" si="5"/>
        <v>5952</v>
      </c>
    </row>
    <row r="349" spans="1:6" ht="58" x14ac:dyDescent="0.35">
      <c r="A349" s="133"/>
      <c r="B349" s="132" t="s">
        <v>568</v>
      </c>
      <c r="C349" s="131" t="s">
        <v>567</v>
      </c>
      <c r="D349" s="131" t="s">
        <v>566</v>
      </c>
      <c r="E349" s="131" t="s">
        <v>565</v>
      </c>
      <c r="F349" s="127" t="str">
        <f t="shared" si="5"/>
        <v>5960</v>
      </c>
    </row>
    <row r="350" spans="1:6" ht="43.5" x14ac:dyDescent="0.35">
      <c r="A350" s="134" t="s">
        <v>564</v>
      </c>
      <c r="B350" s="135" t="s">
        <v>563</v>
      </c>
      <c r="C350" s="128" t="s">
        <v>562</v>
      </c>
      <c r="D350" s="128" t="s">
        <v>561</v>
      </c>
      <c r="E350" s="128" t="s">
        <v>560</v>
      </c>
      <c r="F350" s="127" t="str">
        <f t="shared" si="5"/>
        <v>6611</v>
      </c>
    </row>
    <row r="351" spans="1:6" ht="29" x14ac:dyDescent="0.35">
      <c r="A351" s="134"/>
      <c r="B351" s="135" t="s">
        <v>559</v>
      </c>
      <c r="C351" s="128" t="s">
        <v>558</v>
      </c>
      <c r="D351" s="128" t="s">
        <v>557</v>
      </c>
      <c r="E351" s="128" t="s">
        <v>556</v>
      </c>
      <c r="F351" s="127" t="str">
        <f t="shared" si="5"/>
        <v>6612</v>
      </c>
    </row>
    <row r="352" spans="1:6" ht="43.5" x14ac:dyDescent="0.35">
      <c r="A352" s="134"/>
      <c r="B352" s="135" t="s">
        <v>555</v>
      </c>
      <c r="C352" s="128" t="s">
        <v>554</v>
      </c>
      <c r="D352" s="128" t="s">
        <v>553</v>
      </c>
      <c r="E352" s="128" t="s">
        <v>552</v>
      </c>
      <c r="F352" s="127" t="str">
        <f t="shared" si="5"/>
        <v>6621</v>
      </c>
    </row>
    <row r="353" spans="1:6" ht="29" x14ac:dyDescent="0.35">
      <c r="A353" s="134"/>
      <c r="B353" s="135" t="s">
        <v>551</v>
      </c>
      <c r="C353" s="128" t="s">
        <v>550</v>
      </c>
      <c r="D353" s="128" t="s">
        <v>549</v>
      </c>
      <c r="E353" s="128" t="s">
        <v>548</v>
      </c>
      <c r="F353" s="127" t="str">
        <f t="shared" si="5"/>
        <v>6622</v>
      </c>
    </row>
    <row r="354" spans="1:6" ht="58" x14ac:dyDescent="0.35">
      <c r="A354" s="134"/>
      <c r="B354" s="135" t="s">
        <v>547</v>
      </c>
      <c r="C354" s="128" t="s">
        <v>546</v>
      </c>
      <c r="D354" s="128" t="s">
        <v>545</v>
      </c>
      <c r="E354" s="128" t="s">
        <v>544</v>
      </c>
      <c r="F354" s="127" t="str">
        <f t="shared" si="5"/>
        <v>6631</v>
      </c>
    </row>
    <row r="355" spans="1:6" ht="43.5" x14ac:dyDescent="0.35">
      <c r="A355" s="134"/>
      <c r="B355" s="135" t="s">
        <v>543</v>
      </c>
      <c r="C355" s="128" t="s">
        <v>542</v>
      </c>
      <c r="D355" s="128" t="s">
        <v>541</v>
      </c>
      <c r="E355" s="128" t="s">
        <v>540</v>
      </c>
      <c r="F355" s="127" t="str">
        <f t="shared" si="5"/>
        <v>6632</v>
      </c>
    </row>
    <row r="356" spans="1:6" ht="43.5" x14ac:dyDescent="0.35">
      <c r="A356" s="134"/>
      <c r="B356" s="135" t="s">
        <v>539</v>
      </c>
      <c r="C356" s="128" t="s">
        <v>538</v>
      </c>
      <c r="D356" s="128" t="s">
        <v>537</v>
      </c>
      <c r="E356" s="128" t="s">
        <v>536</v>
      </c>
      <c r="F356" s="127" t="str">
        <f t="shared" si="5"/>
        <v>6641</v>
      </c>
    </row>
    <row r="357" spans="1:6" ht="43.5" x14ac:dyDescent="0.35">
      <c r="A357" s="134"/>
      <c r="B357" s="135" t="s">
        <v>535</v>
      </c>
      <c r="C357" s="128" t="s">
        <v>534</v>
      </c>
      <c r="D357" s="128" t="s">
        <v>533</v>
      </c>
      <c r="E357" s="128" t="s">
        <v>532</v>
      </c>
      <c r="F357" s="127" t="str">
        <f t="shared" si="5"/>
        <v>6642</v>
      </c>
    </row>
    <row r="358" spans="1:6" ht="58" x14ac:dyDescent="0.35">
      <c r="A358" s="134"/>
      <c r="B358" s="135" t="s">
        <v>531</v>
      </c>
      <c r="C358" s="128" t="s">
        <v>530</v>
      </c>
      <c r="D358" s="128" t="s">
        <v>529</v>
      </c>
      <c r="E358" s="128" t="s">
        <v>528</v>
      </c>
      <c r="F358" s="127" t="str">
        <f t="shared" si="5"/>
        <v>6651</v>
      </c>
    </row>
    <row r="359" spans="1:6" ht="43.5" x14ac:dyDescent="0.35">
      <c r="A359" s="134"/>
      <c r="B359" s="135" t="s">
        <v>527</v>
      </c>
      <c r="C359" s="128" t="s">
        <v>526</v>
      </c>
      <c r="D359" s="128" t="s">
        <v>525</v>
      </c>
      <c r="E359" s="128" t="s">
        <v>524</v>
      </c>
      <c r="F359" s="127" t="str">
        <f t="shared" si="5"/>
        <v>6652</v>
      </c>
    </row>
    <row r="360" spans="1:6" ht="43.5" x14ac:dyDescent="0.35">
      <c r="A360" s="134"/>
      <c r="B360" s="135" t="s">
        <v>523</v>
      </c>
      <c r="C360" s="128" t="s">
        <v>522</v>
      </c>
      <c r="D360" s="128" t="s">
        <v>521</v>
      </c>
      <c r="E360" s="128" t="s">
        <v>520</v>
      </c>
      <c r="F360" s="127" t="str">
        <f t="shared" si="5"/>
        <v>6661</v>
      </c>
    </row>
    <row r="361" spans="1:6" ht="43.5" x14ac:dyDescent="0.35">
      <c r="A361" s="134"/>
      <c r="B361" s="135" t="s">
        <v>519</v>
      </c>
      <c r="C361" s="128" t="s">
        <v>518</v>
      </c>
      <c r="D361" s="128" t="s">
        <v>517</v>
      </c>
      <c r="E361" s="128" t="s">
        <v>516</v>
      </c>
      <c r="F361" s="127" t="str">
        <f t="shared" si="5"/>
        <v>6662</v>
      </c>
    </row>
    <row r="362" spans="1:6" ht="43.5" x14ac:dyDescent="0.35">
      <c r="A362" s="134"/>
      <c r="B362" s="135" t="s">
        <v>515</v>
      </c>
      <c r="C362" s="128" t="s">
        <v>514</v>
      </c>
      <c r="D362" s="128" t="s">
        <v>513</v>
      </c>
      <c r="E362" s="128" t="s">
        <v>512</v>
      </c>
      <c r="F362" s="127" t="str">
        <f t="shared" si="5"/>
        <v>6671</v>
      </c>
    </row>
    <row r="363" spans="1:6" ht="29" x14ac:dyDescent="0.35">
      <c r="A363" s="134"/>
      <c r="B363" s="135" t="s">
        <v>511</v>
      </c>
      <c r="C363" s="128" t="s">
        <v>510</v>
      </c>
      <c r="D363" s="128" t="s">
        <v>509</v>
      </c>
      <c r="E363" s="128" t="s">
        <v>508</v>
      </c>
      <c r="F363" s="127" t="str">
        <f t="shared" si="5"/>
        <v>6672</v>
      </c>
    </row>
    <row r="364" spans="1:6" ht="29" x14ac:dyDescent="0.35">
      <c r="A364" s="133" t="s">
        <v>507</v>
      </c>
      <c r="B364" s="132" t="s">
        <v>506</v>
      </c>
      <c r="C364" s="131" t="s">
        <v>505</v>
      </c>
      <c r="D364" s="131" t="s">
        <v>504</v>
      </c>
      <c r="E364" s="131" t="s">
        <v>503</v>
      </c>
      <c r="F364" s="127" t="str">
        <f t="shared" si="5"/>
        <v>6700</v>
      </c>
    </row>
    <row r="365" spans="1:6" ht="29" x14ac:dyDescent="0.35">
      <c r="A365" s="134" t="s">
        <v>502</v>
      </c>
      <c r="B365" s="135" t="s">
        <v>501</v>
      </c>
      <c r="C365" s="128" t="s">
        <v>500</v>
      </c>
      <c r="D365" s="128" t="s">
        <v>499</v>
      </c>
      <c r="E365" s="128" t="s">
        <v>498</v>
      </c>
      <c r="F365" s="127" t="str">
        <f t="shared" si="5"/>
        <v>6811</v>
      </c>
    </row>
    <row r="366" spans="1:6" ht="29" x14ac:dyDescent="0.35">
      <c r="A366" s="134"/>
      <c r="B366" s="135" t="s">
        <v>497</v>
      </c>
      <c r="C366" s="128" t="s">
        <v>495</v>
      </c>
      <c r="D366" s="128" t="s">
        <v>496</v>
      </c>
      <c r="E366" s="128" t="s">
        <v>495</v>
      </c>
      <c r="F366" s="127" t="str">
        <f t="shared" si="5"/>
        <v>6812</v>
      </c>
    </row>
    <row r="367" spans="1:6" ht="29" x14ac:dyDescent="0.35">
      <c r="A367" s="134"/>
      <c r="B367" s="135" t="s">
        <v>494</v>
      </c>
      <c r="C367" s="128" t="s">
        <v>493</v>
      </c>
      <c r="D367" s="128" t="s">
        <v>492</v>
      </c>
      <c r="E367" s="128" t="s">
        <v>491</v>
      </c>
      <c r="F367" s="127" t="str">
        <f t="shared" si="5"/>
        <v>6821</v>
      </c>
    </row>
    <row r="368" spans="1:6" ht="29" x14ac:dyDescent="0.35">
      <c r="A368" s="134"/>
      <c r="B368" s="135" t="s">
        <v>490</v>
      </c>
      <c r="C368" s="128" t="s">
        <v>488</v>
      </c>
      <c r="D368" s="128" t="s">
        <v>489</v>
      </c>
      <c r="E368" s="128" t="s">
        <v>488</v>
      </c>
      <c r="F368" s="127" t="str">
        <f t="shared" si="5"/>
        <v>6822</v>
      </c>
    </row>
    <row r="369" spans="1:6" ht="43.5" x14ac:dyDescent="0.35">
      <c r="A369" s="134"/>
      <c r="B369" s="135" t="s">
        <v>487</v>
      </c>
      <c r="C369" s="128" t="s">
        <v>486</v>
      </c>
      <c r="D369" s="128" t="s">
        <v>485</v>
      </c>
      <c r="E369" s="128" t="s">
        <v>484</v>
      </c>
      <c r="F369" s="127" t="str">
        <f t="shared" si="5"/>
        <v>6841</v>
      </c>
    </row>
    <row r="370" spans="1:6" ht="29" x14ac:dyDescent="0.35">
      <c r="A370" s="134"/>
      <c r="B370" s="135" t="s">
        <v>483</v>
      </c>
      <c r="C370" s="128" t="s">
        <v>482</v>
      </c>
      <c r="D370" s="128" t="s">
        <v>481</v>
      </c>
      <c r="E370" s="128" t="s">
        <v>480</v>
      </c>
      <c r="F370" s="127" t="str">
        <f t="shared" si="5"/>
        <v>6842</v>
      </c>
    </row>
    <row r="371" spans="1:6" ht="29" x14ac:dyDescent="0.35">
      <c r="A371" s="134"/>
      <c r="B371" s="135" t="s">
        <v>479</v>
      </c>
      <c r="C371" s="128" t="s">
        <v>477</v>
      </c>
      <c r="D371" s="128" t="s">
        <v>478</v>
      </c>
      <c r="E371" s="128" t="s">
        <v>477</v>
      </c>
      <c r="F371" s="127" t="str">
        <f t="shared" si="5"/>
        <v>6851</v>
      </c>
    </row>
    <row r="372" spans="1:6" x14ac:dyDescent="0.35">
      <c r="A372" s="134"/>
      <c r="B372" s="135" t="s">
        <v>476</v>
      </c>
      <c r="C372" s="128" t="s">
        <v>474</v>
      </c>
      <c r="D372" s="128" t="s">
        <v>475</v>
      </c>
      <c r="E372" s="128" t="s">
        <v>474</v>
      </c>
      <c r="F372" s="127" t="str">
        <f t="shared" si="5"/>
        <v>6852</v>
      </c>
    </row>
    <row r="373" spans="1:6" ht="43.5" x14ac:dyDescent="0.35">
      <c r="A373" s="134"/>
      <c r="B373" s="135" t="s">
        <v>473</v>
      </c>
      <c r="C373" s="128" t="s">
        <v>472</v>
      </c>
      <c r="D373" s="128" t="s">
        <v>471</v>
      </c>
      <c r="E373" s="128" t="s">
        <v>470</v>
      </c>
      <c r="F373" s="127" t="str">
        <f t="shared" si="5"/>
        <v>6853</v>
      </c>
    </row>
    <row r="374" spans="1:6" ht="29" x14ac:dyDescent="0.35">
      <c r="A374" s="134"/>
      <c r="B374" s="135" t="s">
        <v>469</v>
      </c>
      <c r="C374" s="128" t="s">
        <v>467</v>
      </c>
      <c r="D374" s="128" t="s">
        <v>468</v>
      </c>
      <c r="E374" s="128" t="s">
        <v>467</v>
      </c>
      <c r="F374" s="127" t="str">
        <f t="shared" si="5"/>
        <v>6854</v>
      </c>
    </row>
    <row r="375" spans="1:6" ht="29" x14ac:dyDescent="0.35">
      <c r="A375" s="133"/>
      <c r="B375" s="132" t="s">
        <v>466</v>
      </c>
      <c r="C375" s="131" t="s">
        <v>464</v>
      </c>
      <c r="D375" s="131" t="s">
        <v>465</v>
      </c>
      <c r="E375" s="131" t="s">
        <v>464</v>
      </c>
      <c r="F375" s="127" t="str">
        <f t="shared" si="5"/>
        <v>6859</v>
      </c>
    </row>
    <row r="376" spans="1:6" ht="43.5" x14ac:dyDescent="0.35">
      <c r="A376" s="134" t="s">
        <v>463</v>
      </c>
      <c r="B376" s="135" t="s">
        <v>462</v>
      </c>
      <c r="C376" s="128" t="s">
        <v>461</v>
      </c>
      <c r="D376" s="128" t="s">
        <v>460</v>
      </c>
      <c r="E376" s="128" t="s">
        <v>459</v>
      </c>
      <c r="F376" s="127" t="str">
        <f t="shared" si="5"/>
        <v>6911</v>
      </c>
    </row>
    <row r="377" spans="1:6" ht="43.5" x14ac:dyDescent="0.35">
      <c r="A377" s="134"/>
      <c r="B377" s="135" t="s">
        <v>458</v>
      </c>
      <c r="C377" s="128" t="s">
        <v>457</v>
      </c>
      <c r="D377" s="128" t="s">
        <v>456</v>
      </c>
      <c r="E377" s="128" t="s">
        <v>455</v>
      </c>
      <c r="F377" s="127" t="str">
        <f t="shared" si="5"/>
        <v>6912</v>
      </c>
    </row>
    <row r="378" spans="1:6" ht="43.5" x14ac:dyDescent="0.35">
      <c r="A378" s="134"/>
      <c r="B378" s="135" t="s">
        <v>454</v>
      </c>
      <c r="C378" s="128" t="s">
        <v>453</v>
      </c>
      <c r="D378" s="128" t="s">
        <v>452</v>
      </c>
      <c r="E378" s="128" t="s">
        <v>451</v>
      </c>
      <c r="F378" s="127" t="str">
        <f t="shared" si="5"/>
        <v>6913</v>
      </c>
    </row>
    <row r="379" spans="1:6" ht="29" x14ac:dyDescent="0.35">
      <c r="A379" s="134"/>
      <c r="B379" s="135" t="s">
        <v>450</v>
      </c>
      <c r="C379" s="128" t="s">
        <v>448</v>
      </c>
      <c r="D379" s="128" t="s">
        <v>449</v>
      </c>
      <c r="E379" s="128" t="s">
        <v>448</v>
      </c>
      <c r="F379" s="127" t="str">
        <f t="shared" si="5"/>
        <v>6924</v>
      </c>
    </row>
    <row r="380" spans="1:6" ht="29" x14ac:dyDescent="0.35">
      <c r="A380" s="134"/>
      <c r="B380" s="135" t="s">
        <v>447</v>
      </c>
      <c r="C380" s="128" t="s">
        <v>445</v>
      </c>
      <c r="D380" s="128" t="s">
        <v>446</v>
      </c>
      <c r="E380" s="128" t="s">
        <v>445</v>
      </c>
      <c r="F380" s="127" t="str">
        <f t="shared" si="5"/>
        <v>6925</v>
      </c>
    </row>
    <row r="381" spans="1:6" ht="29" x14ac:dyDescent="0.35">
      <c r="A381" s="134"/>
      <c r="B381" s="135" t="s">
        <v>444</v>
      </c>
      <c r="C381" s="128" t="s">
        <v>443</v>
      </c>
      <c r="D381" s="128" t="s">
        <v>442</v>
      </c>
      <c r="E381" s="128" t="s">
        <v>441</v>
      </c>
      <c r="F381" s="127" t="str">
        <f t="shared" si="5"/>
        <v>6926</v>
      </c>
    </row>
    <row r="382" spans="1:6" ht="29" x14ac:dyDescent="0.35">
      <c r="A382" s="134"/>
      <c r="B382" s="135" t="s">
        <v>440</v>
      </c>
      <c r="C382" s="128" t="s">
        <v>438</v>
      </c>
      <c r="D382" s="128" t="s">
        <v>439</v>
      </c>
      <c r="E382" s="128" t="s">
        <v>438</v>
      </c>
      <c r="F382" s="127" t="str">
        <f t="shared" si="5"/>
        <v>6934</v>
      </c>
    </row>
    <row r="383" spans="1:6" ht="29" x14ac:dyDescent="0.35">
      <c r="A383" s="134"/>
      <c r="B383" s="135" t="s">
        <v>437</v>
      </c>
      <c r="C383" s="128" t="s">
        <v>436</v>
      </c>
      <c r="D383" s="128" t="s">
        <v>435</v>
      </c>
      <c r="E383" s="128" t="s">
        <v>434</v>
      </c>
      <c r="F383" s="127" t="str">
        <f t="shared" si="5"/>
        <v>6935</v>
      </c>
    </row>
    <row r="384" spans="1:6" ht="29" x14ac:dyDescent="0.35">
      <c r="A384" s="134"/>
      <c r="B384" s="135" t="s">
        <v>433</v>
      </c>
      <c r="C384" s="128" t="s">
        <v>432</v>
      </c>
      <c r="D384" s="128" t="s">
        <v>431</v>
      </c>
      <c r="E384" s="128" t="s">
        <v>430</v>
      </c>
      <c r="F384" s="127" t="str">
        <f t="shared" si="5"/>
        <v>6940</v>
      </c>
    </row>
    <row r="385" spans="1:6" ht="29" x14ac:dyDescent="0.35">
      <c r="A385" s="133"/>
      <c r="B385" s="132" t="s">
        <v>429</v>
      </c>
      <c r="C385" s="131" t="s">
        <v>428</v>
      </c>
      <c r="D385" s="131" t="s">
        <v>427</v>
      </c>
      <c r="E385" s="131" t="s">
        <v>426</v>
      </c>
      <c r="F385" s="127" t="str">
        <f t="shared" si="5"/>
        <v>6950</v>
      </c>
    </row>
    <row r="386" spans="1:6" ht="43.5" x14ac:dyDescent="0.35">
      <c r="A386" s="134" t="s">
        <v>425</v>
      </c>
      <c r="B386" s="135" t="s">
        <v>424</v>
      </c>
      <c r="C386" s="128" t="s">
        <v>423</v>
      </c>
      <c r="D386" s="128" t="s">
        <v>422</v>
      </c>
      <c r="E386" s="128" t="s">
        <v>421</v>
      </c>
      <c r="F386" s="127" t="str">
        <f t="shared" si="5"/>
        <v>7611</v>
      </c>
    </row>
    <row r="387" spans="1:6" ht="43.5" x14ac:dyDescent="0.35">
      <c r="A387" s="134"/>
      <c r="B387" s="135" t="s">
        <v>420</v>
      </c>
      <c r="C387" s="128" t="s">
        <v>419</v>
      </c>
      <c r="D387" s="128" t="s">
        <v>418</v>
      </c>
      <c r="E387" s="128" t="s">
        <v>417</v>
      </c>
      <c r="F387" s="127" t="str">
        <f t="shared" ref="F387:F450" si="6">LEFT(B387,2)&amp;RIGHT(B387,2)</f>
        <v>7612</v>
      </c>
    </row>
    <row r="388" spans="1:6" ht="72.5" x14ac:dyDescent="0.35">
      <c r="A388" s="134"/>
      <c r="B388" s="135" t="s">
        <v>416</v>
      </c>
      <c r="C388" s="128" t="s">
        <v>415</v>
      </c>
      <c r="D388" s="128" t="s">
        <v>414</v>
      </c>
      <c r="E388" s="128" t="s">
        <v>413</v>
      </c>
      <c r="F388" s="127" t="str">
        <f t="shared" si="6"/>
        <v>7621</v>
      </c>
    </row>
    <row r="389" spans="1:6" ht="72.5" x14ac:dyDescent="0.35">
      <c r="A389" s="134"/>
      <c r="B389" s="135" t="s">
        <v>412</v>
      </c>
      <c r="C389" s="128" t="s">
        <v>411</v>
      </c>
      <c r="D389" s="128" t="s">
        <v>410</v>
      </c>
      <c r="E389" s="128" t="s">
        <v>409</v>
      </c>
      <c r="F389" s="127" t="str">
        <f t="shared" si="6"/>
        <v>7622</v>
      </c>
    </row>
    <row r="390" spans="1:6" ht="43.5" x14ac:dyDescent="0.35">
      <c r="A390" s="134"/>
      <c r="B390" s="135" t="s">
        <v>408</v>
      </c>
      <c r="C390" s="128" t="s">
        <v>407</v>
      </c>
      <c r="D390" s="128" t="s">
        <v>406</v>
      </c>
      <c r="E390" s="128" t="s">
        <v>405</v>
      </c>
      <c r="F390" s="127" t="str">
        <f t="shared" si="6"/>
        <v>7631</v>
      </c>
    </row>
    <row r="391" spans="1:6" ht="43.5" x14ac:dyDescent="0.35">
      <c r="A391" s="133"/>
      <c r="B391" s="132" t="s">
        <v>404</v>
      </c>
      <c r="C391" s="131" t="s">
        <v>403</v>
      </c>
      <c r="D391" s="131" t="s">
        <v>402</v>
      </c>
      <c r="E391" s="131" t="s">
        <v>401</v>
      </c>
      <c r="F391" s="127" t="str">
        <f t="shared" si="6"/>
        <v>7632</v>
      </c>
    </row>
    <row r="392" spans="1:6" x14ac:dyDescent="0.35">
      <c r="A392" s="134" t="s">
        <v>400</v>
      </c>
      <c r="B392" s="135" t="s">
        <v>399</v>
      </c>
      <c r="C392" s="128" t="s">
        <v>397</v>
      </c>
      <c r="D392" s="128" t="s">
        <v>398</v>
      </c>
      <c r="E392" s="128" t="s">
        <v>397</v>
      </c>
      <c r="F392" s="127" t="str">
        <f t="shared" si="6"/>
        <v>7710</v>
      </c>
    </row>
    <row r="393" spans="1:6" ht="43.5" x14ac:dyDescent="0.35">
      <c r="A393" s="134"/>
      <c r="B393" s="135" t="s">
        <v>396</v>
      </c>
      <c r="C393" s="128" t="s">
        <v>395</v>
      </c>
      <c r="D393" s="128" t="s">
        <v>394</v>
      </c>
      <c r="E393" s="128" t="s">
        <v>393</v>
      </c>
      <c r="F393" s="127" t="str">
        <f t="shared" si="6"/>
        <v>7720</v>
      </c>
    </row>
    <row r="394" spans="1:6" ht="29" x14ac:dyDescent="0.35">
      <c r="A394" s="134"/>
      <c r="B394" s="135" t="s">
        <v>392</v>
      </c>
      <c r="C394" s="128" t="s">
        <v>391</v>
      </c>
      <c r="D394" s="128" t="s">
        <v>390</v>
      </c>
      <c r="E394" s="128" t="s">
        <v>389</v>
      </c>
      <c r="F394" s="127" t="str">
        <f t="shared" si="6"/>
        <v>7730</v>
      </c>
    </row>
    <row r="395" spans="1:6" x14ac:dyDescent="0.35">
      <c r="A395" s="134"/>
      <c r="B395" s="135" t="s">
        <v>388</v>
      </c>
      <c r="C395" s="128" t="s">
        <v>386</v>
      </c>
      <c r="D395" s="128" t="s">
        <v>387</v>
      </c>
      <c r="E395" s="128" t="s">
        <v>386</v>
      </c>
      <c r="F395" s="127" t="str">
        <f t="shared" si="6"/>
        <v>7740</v>
      </c>
    </row>
    <row r="396" spans="1:6" ht="29" x14ac:dyDescent="0.35">
      <c r="A396" s="134"/>
      <c r="B396" s="135" t="s">
        <v>385</v>
      </c>
      <c r="C396" s="128" t="s">
        <v>383</v>
      </c>
      <c r="D396" s="128" t="s">
        <v>384</v>
      </c>
      <c r="E396" s="128" t="s">
        <v>383</v>
      </c>
      <c r="F396" s="127" t="str">
        <f t="shared" si="6"/>
        <v>7750</v>
      </c>
    </row>
    <row r="397" spans="1:6" x14ac:dyDescent="0.35">
      <c r="A397" s="134"/>
      <c r="B397" s="135" t="s">
        <v>382</v>
      </c>
      <c r="C397" s="128" t="s">
        <v>380</v>
      </c>
      <c r="D397" s="128" t="s">
        <v>381</v>
      </c>
      <c r="E397" s="128" t="s">
        <v>380</v>
      </c>
      <c r="F397" s="127" t="str">
        <f t="shared" si="6"/>
        <v>7770</v>
      </c>
    </row>
    <row r="398" spans="1:6" ht="29" x14ac:dyDescent="0.35">
      <c r="A398" s="133"/>
      <c r="B398" s="132" t="s">
        <v>379</v>
      </c>
      <c r="C398" s="131" t="s">
        <v>377</v>
      </c>
      <c r="D398" s="131" t="s">
        <v>378</v>
      </c>
      <c r="E398" s="131" t="s">
        <v>377</v>
      </c>
      <c r="F398" s="127" t="str">
        <f t="shared" si="6"/>
        <v>7780</v>
      </c>
    </row>
    <row r="399" spans="1:6" x14ac:dyDescent="0.35">
      <c r="A399" s="133" t="s">
        <v>376</v>
      </c>
      <c r="B399" s="132" t="s">
        <v>375</v>
      </c>
      <c r="C399" s="131" t="s">
        <v>374</v>
      </c>
      <c r="D399" s="131" t="s">
        <v>374</v>
      </c>
      <c r="E399" s="131" t="s">
        <v>374</v>
      </c>
      <c r="F399" s="127" t="str">
        <f t="shared" si="6"/>
        <v>7800</v>
      </c>
    </row>
    <row r="400" spans="1:6" ht="29" x14ac:dyDescent="0.35">
      <c r="A400" s="134" t="s">
        <v>373</v>
      </c>
      <c r="B400" s="135" t="s">
        <v>372</v>
      </c>
      <c r="C400" s="128" t="s">
        <v>370</v>
      </c>
      <c r="D400" s="128" t="s">
        <v>371</v>
      </c>
      <c r="E400" s="128" t="s">
        <v>370</v>
      </c>
      <c r="F400" s="127" t="str">
        <f t="shared" si="6"/>
        <v>8610</v>
      </c>
    </row>
    <row r="401" spans="1:6" ht="29" x14ac:dyDescent="0.35">
      <c r="A401" s="134"/>
      <c r="B401" s="135" t="s">
        <v>369</v>
      </c>
      <c r="C401" s="128" t="s">
        <v>368</v>
      </c>
      <c r="D401" s="128" t="s">
        <v>367</v>
      </c>
      <c r="E401" s="128" t="s">
        <v>366</v>
      </c>
      <c r="F401" s="127" t="str">
        <f t="shared" si="6"/>
        <v>8620</v>
      </c>
    </row>
    <row r="402" spans="1:6" ht="29" x14ac:dyDescent="0.35">
      <c r="A402" s="134"/>
      <c r="B402" s="135" t="s">
        <v>365</v>
      </c>
      <c r="C402" s="128" t="s">
        <v>364</v>
      </c>
      <c r="D402" s="128" t="s">
        <v>363</v>
      </c>
      <c r="E402" s="128" t="s">
        <v>362</v>
      </c>
      <c r="F402" s="127" t="str">
        <f t="shared" si="6"/>
        <v>8630</v>
      </c>
    </row>
    <row r="403" spans="1:6" ht="29" x14ac:dyDescent="0.35">
      <c r="A403" s="134"/>
      <c r="B403" s="135" t="s">
        <v>361</v>
      </c>
      <c r="C403" s="128" t="s">
        <v>360</v>
      </c>
      <c r="D403" s="128" t="s">
        <v>359</v>
      </c>
      <c r="E403" s="128" t="s">
        <v>358</v>
      </c>
      <c r="F403" s="127" t="str">
        <f t="shared" si="6"/>
        <v>8640</v>
      </c>
    </row>
    <row r="404" spans="1:6" ht="29" x14ac:dyDescent="0.35">
      <c r="A404" s="134"/>
      <c r="B404" s="135" t="s">
        <v>357</v>
      </c>
      <c r="C404" s="128" t="s">
        <v>356</v>
      </c>
      <c r="D404" s="128" t="s">
        <v>355</v>
      </c>
      <c r="E404" s="128" t="s">
        <v>354</v>
      </c>
      <c r="F404" s="127" t="str">
        <f t="shared" si="6"/>
        <v>8650</v>
      </c>
    </row>
    <row r="405" spans="1:6" ht="29" x14ac:dyDescent="0.35">
      <c r="A405" s="134"/>
      <c r="B405" s="135" t="s">
        <v>353</v>
      </c>
      <c r="C405" s="128" t="s">
        <v>352</v>
      </c>
      <c r="D405" s="128" t="s">
        <v>351</v>
      </c>
      <c r="E405" s="128" t="s">
        <v>350</v>
      </c>
      <c r="F405" s="127" t="str">
        <f t="shared" si="6"/>
        <v>8660</v>
      </c>
    </row>
    <row r="406" spans="1:6" x14ac:dyDescent="0.35">
      <c r="A406" s="134"/>
      <c r="B406" s="135" t="s">
        <v>349</v>
      </c>
      <c r="C406" s="128" t="s">
        <v>347</v>
      </c>
      <c r="D406" s="128" t="s">
        <v>348</v>
      </c>
      <c r="E406" s="128" t="s">
        <v>347</v>
      </c>
      <c r="F406" s="127" t="str">
        <f t="shared" si="6"/>
        <v>8670</v>
      </c>
    </row>
    <row r="407" spans="1:6" ht="43.5" x14ac:dyDescent="0.35">
      <c r="A407" s="133"/>
      <c r="B407" s="136" t="s">
        <v>346</v>
      </c>
      <c r="C407" s="131" t="s">
        <v>345</v>
      </c>
      <c r="D407" s="131" t="s">
        <v>344</v>
      </c>
      <c r="E407" s="131" t="s">
        <v>343</v>
      </c>
      <c r="F407" s="127" t="str">
        <f t="shared" si="6"/>
        <v>8680</v>
      </c>
    </row>
    <row r="408" spans="1:6" ht="29" x14ac:dyDescent="0.35">
      <c r="A408" s="134" t="s">
        <v>342</v>
      </c>
      <c r="B408" s="135" t="s">
        <v>341</v>
      </c>
      <c r="C408" s="128" t="s">
        <v>340</v>
      </c>
      <c r="D408" s="128" t="s">
        <v>339</v>
      </c>
      <c r="E408" s="128" t="s">
        <v>338</v>
      </c>
      <c r="F408" s="127" t="str">
        <f t="shared" si="6"/>
        <v>8710</v>
      </c>
    </row>
    <row r="409" spans="1:6" ht="29" x14ac:dyDescent="0.35">
      <c r="A409" s="134"/>
      <c r="B409" s="135" t="s">
        <v>337</v>
      </c>
      <c r="C409" s="128" t="s">
        <v>335</v>
      </c>
      <c r="D409" s="128" t="s">
        <v>336</v>
      </c>
      <c r="E409" s="128" t="s">
        <v>335</v>
      </c>
      <c r="F409" s="127" t="str">
        <f t="shared" si="6"/>
        <v>8720</v>
      </c>
    </row>
    <row r="410" spans="1:6" ht="29" x14ac:dyDescent="0.35">
      <c r="A410" s="134"/>
      <c r="B410" s="129" t="s">
        <v>334</v>
      </c>
      <c r="C410" s="128" t="s">
        <v>333</v>
      </c>
      <c r="D410" s="128" t="s">
        <v>332</v>
      </c>
      <c r="E410" s="128" t="s">
        <v>331</v>
      </c>
      <c r="F410" s="127" t="str">
        <f t="shared" si="6"/>
        <v>8730</v>
      </c>
    </row>
    <row r="411" spans="1:6" ht="29" x14ac:dyDescent="0.35">
      <c r="A411" s="133"/>
      <c r="B411" s="136" t="s">
        <v>330</v>
      </c>
      <c r="C411" s="131" t="s">
        <v>328</v>
      </c>
      <c r="D411" s="131" t="s">
        <v>329</v>
      </c>
      <c r="E411" s="131" t="s">
        <v>328</v>
      </c>
      <c r="F411" s="127" t="str">
        <f t="shared" si="6"/>
        <v>8740</v>
      </c>
    </row>
    <row r="412" spans="1:6" ht="29" x14ac:dyDescent="0.35">
      <c r="A412" s="134" t="s">
        <v>327</v>
      </c>
      <c r="B412" s="135" t="s">
        <v>326</v>
      </c>
      <c r="C412" s="128" t="s">
        <v>325</v>
      </c>
      <c r="D412" s="128" t="s">
        <v>324</v>
      </c>
      <c r="E412" s="128" t="s">
        <v>323</v>
      </c>
      <c r="F412" s="127" t="str">
        <f t="shared" si="6"/>
        <v>8811</v>
      </c>
    </row>
    <row r="413" spans="1:6" ht="43.5" x14ac:dyDescent="0.35">
      <c r="A413" s="134"/>
      <c r="B413" s="135" t="s">
        <v>322</v>
      </c>
      <c r="C413" s="128" t="s">
        <v>321</v>
      </c>
      <c r="D413" s="128" t="s">
        <v>320</v>
      </c>
      <c r="E413" s="128" t="s">
        <v>319</v>
      </c>
      <c r="F413" s="127" t="str">
        <f t="shared" si="6"/>
        <v>8812</v>
      </c>
    </row>
    <row r="414" spans="1:6" ht="43.5" x14ac:dyDescent="0.35">
      <c r="A414" s="134"/>
      <c r="B414" s="135" t="s">
        <v>318</v>
      </c>
      <c r="C414" s="128" t="s">
        <v>317</v>
      </c>
      <c r="D414" s="128" t="s">
        <v>316</v>
      </c>
      <c r="E414" s="128" t="s">
        <v>315</v>
      </c>
      <c r="F414" s="127" t="str">
        <f t="shared" si="6"/>
        <v>8813</v>
      </c>
    </row>
    <row r="415" spans="1:6" ht="43.5" x14ac:dyDescent="0.35">
      <c r="A415" s="134"/>
      <c r="B415" s="135" t="s">
        <v>314</v>
      </c>
      <c r="C415" s="128" t="s">
        <v>313</v>
      </c>
      <c r="D415" s="128" t="s">
        <v>312</v>
      </c>
      <c r="E415" s="128" t="s">
        <v>311</v>
      </c>
      <c r="F415" s="127" t="str">
        <f t="shared" si="6"/>
        <v>8814</v>
      </c>
    </row>
    <row r="416" spans="1:6" ht="58" x14ac:dyDescent="0.35">
      <c r="A416" s="134"/>
      <c r="B416" s="135" t="s">
        <v>310</v>
      </c>
      <c r="C416" s="128" t="s">
        <v>309</v>
      </c>
      <c r="D416" s="128" t="s">
        <v>308</v>
      </c>
      <c r="E416" s="128" t="s">
        <v>307</v>
      </c>
      <c r="F416" s="127" t="str">
        <f t="shared" si="6"/>
        <v>8815</v>
      </c>
    </row>
    <row r="417" spans="1:6" ht="58" x14ac:dyDescent="0.35">
      <c r="A417" s="134"/>
      <c r="B417" s="135" t="s">
        <v>306</v>
      </c>
      <c r="C417" s="128" t="s">
        <v>305</v>
      </c>
      <c r="D417" s="128" t="s">
        <v>304</v>
      </c>
      <c r="E417" s="128" t="s">
        <v>303</v>
      </c>
      <c r="F417" s="127" t="str">
        <f t="shared" si="6"/>
        <v>8816</v>
      </c>
    </row>
    <row r="418" spans="1:6" ht="43.5" x14ac:dyDescent="0.35">
      <c r="A418" s="134"/>
      <c r="B418" s="135" t="s">
        <v>302</v>
      </c>
      <c r="C418" s="128" t="s">
        <v>301</v>
      </c>
      <c r="D418" s="128" t="s">
        <v>300</v>
      </c>
      <c r="E418" s="128" t="s">
        <v>299</v>
      </c>
      <c r="F418" s="127" t="str">
        <f t="shared" si="6"/>
        <v>8817</v>
      </c>
    </row>
    <row r="419" spans="1:6" ht="29" x14ac:dyDescent="0.35">
      <c r="A419" s="134"/>
      <c r="B419" s="135" t="s">
        <v>298</v>
      </c>
      <c r="C419" s="128" t="s">
        <v>297</v>
      </c>
      <c r="D419" s="128" t="s">
        <v>296</v>
      </c>
      <c r="E419" s="128" t="s">
        <v>295</v>
      </c>
      <c r="F419" s="127" t="str">
        <f t="shared" si="6"/>
        <v>8821</v>
      </c>
    </row>
    <row r="420" spans="1:6" ht="43.5" x14ac:dyDescent="0.35">
      <c r="A420" s="134"/>
      <c r="B420" s="135" t="s">
        <v>294</v>
      </c>
      <c r="C420" s="128" t="s">
        <v>293</v>
      </c>
      <c r="D420" s="128" t="s">
        <v>292</v>
      </c>
      <c r="E420" s="128" t="s">
        <v>291</v>
      </c>
      <c r="F420" s="127" t="str">
        <f t="shared" si="6"/>
        <v>8822</v>
      </c>
    </row>
    <row r="421" spans="1:6" ht="43.5" x14ac:dyDescent="0.35">
      <c r="A421" s="134"/>
      <c r="B421" s="135" t="s">
        <v>290</v>
      </c>
      <c r="C421" s="128" t="s">
        <v>289</v>
      </c>
      <c r="D421" s="128" t="s">
        <v>288</v>
      </c>
      <c r="E421" s="128" t="s">
        <v>287</v>
      </c>
      <c r="F421" s="127" t="str">
        <f t="shared" si="6"/>
        <v>8823</v>
      </c>
    </row>
    <row r="422" spans="1:6" ht="58" x14ac:dyDescent="0.35">
      <c r="A422" s="134"/>
      <c r="B422" s="135" t="s">
        <v>286</v>
      </c>
      <c r="C422" s="128" t="s">
        <v>285</v>
      </c>
      <c r="D422" s="128" t="s">
        <v>284</v>
      </c>
      <c r="E422" s="128" t="s">
        <v>283</v>
      </c>
      <c r="F422" s="127" t="str">
        <f t="shared" si="6"/>
        <v>8824</v>
      </c>
    </row>
    <row r="423" spans="1:6" ht="43.5" x14ac:dyDescent="0.35">
      <c r="A423" s="133"/>
      <c r="B423" s="136" t="s">
        <v>282</v>
      </c>
      <c r="C423" s="131" t="s">
        <v>281</v>
      </c>
      <c r="D423" s="131" t="s">
        <v>280</v>
      </c>
      <c r="E423" s="131" t="s">
        <v>279</v>
      </c>
      <c r="F423" s="127" t="str">
        <f t="shared" si="6"/>
        <v>8830</v>
      </c>
    </row>
    <row r="424" spans="1:6" ht="29" x14ac:dyDescent="0.35">
      <c r="A424" s="134" t="s">
        <v>278</v>
      </c>
      <c r="B424" s="135" t="s">
        <v>277</v>
      </c>
      <c r="C424" s="128" t="s">
        <v>276</v>
      </c>
      <c r="D424" s="128" t="s">
        <v>275</v>
      </c>
      <c r="E424" s="128" t="s">
        <v>274</v>
      </c>
      <c r="F424" s="127" t="str">
        <f t="shared" si="6"/>
        <v>8911</v>
      </c>
    </row>
    <row r="425" spans="1:6" ht="29" x14ac:dyDescent="0.35">
      <c r="A425" s="134"/>
      <c r="B425" s="135" t="s">
        <v>273</v>
      </c>
      <c r="C425" s="128" t="s">
        <v>272</v>
      </c>
      <c r="D425" s="128" t="s">
        <v>271</v>
      </c>
      <c r="E425" s="128" t="s">
        <v>270</v>
      </c>
      <c r="F425" s="127" t="str">
        <f t="shared" si="6"/>
        <v>8912</v>
      </c>
    </row>
    <row r="426" spans="1:6" ht="43.5" x14ac:dyDescent="0.35">
      <c r="A426" s="134"/>
      <c r="B426" s="135" t="s">
        <v>269</v>
      </c>
      <c r="C426" s="128" t="s">
        <v>268</v>
      </c>
      <c r="D426" s="128" t="s">
        <v>267</v>
      </c>
      <c r="E426" s="128" t="s">
        <v>266</v>
      </c>
      <c r="F426" s="127" t="str">
        <f t="shared" si="6"/>
        <v>8913</v>
      </c>
    </row>
    <row r="427" spans="1:6" ht="43.5" x14ac:dyDescent="0.35">
      <c r="A427" s="134"/>
      <c r="B427" s="135" t="s">
        <v>265</v>
      </c>
      <c r="C427" s="128" t="s">
        <v>264</v>
      </c>
      <c r="D427" s="128" t="s">
        <v>263</v>
      </c>
      <c r="E427" s="128" t="s">
        <v>262</v>
      </c>
      <c r="F427" s="127" t="str">
        <f t="shared" si="6"/>
        <v>8914</v>
      </c>
    </row>
    <row r="428" spans="1:6" ht="43.5" x14ac:dyDescent="0.35">
      <c r="A428" s="134"/>
      <c r="B428" s="135" t="s">
        <v>261</v>
      </c>
      <c r="C428" s="128" t="s">
        <v>260</v>
      </c>
      <c r="D428" s="128" t="s">
        <v>259</v>
      </c>
      <c r="E428" s="128" t="s">
        <v>258</v>
      </c>
      <c r="F428" s="127" t="str">
        <f t="shared" si="6"/>
        <v>8915</v>
      </c>
    </row>
    <row r="429" spans="1:6" ht="43.5" x14ac:dyDescent="0.35">
      <c r="A429" s="134"/>
      <c r="B429" s="135" t="s">
        <v>257</v>
      </c>
      <c r="C429" s="128" t="s">
        <v>256</v>
      </c>
      <c r="D429" s="128" t="s">
        <v>255</v>
      </c>
      <c r="E429" s="128" t="s">
        <v>254</v>
      </c>
      <c r="F429" s="127" t="str">
        <f t="shared" si="6"/>
        <v>8916</v>
      </c>
    </row>
    <row r="430" spans="1:6" ht="29" x14ac:dyDescent="0.35">
      <c r="A430" s="134"/>
      <c r="B430" s="135" t="s">
        <v>253</v>
      </c>
      <c r="C430" s="128" t="s">
        <v>252</v>
      </c>
      <c r="D430" s="128" t="s">
        <v>251</v>
      </c>
      <c r="E430" s="128" t="s">
        <v>250</v>
      </c>
      <c r="F430" s="127" t="str">
        <f t="shared" si="6"/>
        <v>8917</v>
      </c>
    </row>
    <row r="431" spans="1:6" ht="29" x14ac:dyDescent="0.35">
      <c r="A431" s="134"/>
      <c r="B431" s="135" t="s">
        <v>249</v>
      </c>
      <c r="C431" s="128" t="s">
        <v>248</v>
      </c>
      <c r="D431" s="128" t="s">
        <v>247</v>
      </c>
      <c r="E431" s="128" t="s">
        <v>246</v>
      </c>
      <c r="F431" s="127" t="str">
        <f t="shared" si="6"/>
        <v>8920</v>
      </c>
    </row>
    <row r="432" spans="1:6" ht="29" x14ac:dyDescent="0.35">
      <c r="A432" s="134"/>
      <c r="B432" s="135" t="s">
        <v>245</v>
      </c>
      <c r="C432" s="128" t="s">
        <v>243</v>
      </c>
      <c r="D432" s="128" t="s">
        <v>244</v>
      </c>
      <c r="E432" s="128" t="s">
        <v>243</v>
      </c>
      <c r="F432" s="127" t="str">
        <f t="shared" si="6"/>
        <v>8931</v>
      </c>
    </row>
    <row r="433" spans="1:6" ht="29" x14ac:dyDescent="0.35">
      <c r="A433" s="134"/>
      <c r="B433" s="135" t="s">
        <v>242</v>
      </c>
      <c r="C433" s="128" t="s">
        <v>240</v>
      </c>
      <c r="D433" s="128" t="s">
        <v>241</v>
      </c>
      <c r="E433" s="128" t="s">
        <v>240</v>
      </c>
      <c r="F433" s="127" t="str">
        <f t="shared" si="6"/>
        <v>8932</v>
      </c>
    </row>
    <row r="434" spans="1:6" ht="29" x14ac:dyDescent="0.35">
      <c r="A434" s="134"/>
      <c r="B434" s="135" t="s">
        <v>239</v>
      </c>
      <c r="C434" s="128" t="s">
        <v>238</v>
      </c>
      <c r="D434" s="128" t="s">
        <v>237</v>
      </c>
      <c r="E434" s="128" t="s">
        <v>236</v>
      </c>
      <c r="F434" s="127" t="str">
        <f t="shared" si="6"/>
        <v>8934</v>
      </c>
    </row>
    <row r="435" spans="1:6" ht="43.5" x14ac:dyDescent="0.35">
      <c r="A435" s="134"/>
      <c r="B435" s="135" t="s">
        <v>235</v>
      </c>
      <c r="C435" s="128" t="s">
        <v>234</v>
      </c>
      <c r="D435" s="128" t="s">
        <v>233</v>
      </c>
      <c r="E435" s="128" t="s">
        <v>232</v>
      </c>
      <c r="F435" s="127" t="str">
        <f t="shared" si="6"/>
        <v>8935</v>
      </c>
    </row>
    <row r="436" spans="1:6" ht="29" x14ac:dyDescent="0.35">
      <c r="A436" s="134"/>
      <c r="B436" s="135" t="s">
        <v>231</v>
      </c>
      <c r="C436" s="128" t="s">
        <v>230</v>
      </c>
      <c r="D436" s="128" t="s">
        <v>229</v>
      </c>
      <c r="E436" s="128" t="s">
        <v>228</v>
      </c>
      <c r="F436" s="127" t="str">
        <f t="shared" si="6"/>
        <v>8940</v>
      </c>
    </row>
    <row r="437" spans="1:6" ht="29" x14ac:dyDescent="0.35">
      <c r="A437" s="134"/>
      <c r="B437" s="135" t="s">
        <v>227</v>
      </c>
      <c r="C437" s="128" t="s">
        <v>226</v>
      </c>
      <c r="D437" s="128" t="s">
        <v>225</v>
      </c>
      <c r="E437" s="128" t="s">
        <v>224</v>
      </c>
      <c r="F437" s="127" t="str">
        <f t="shared" si="6"/>
        <v>8950</v>
      </c>
    </row>
    <row r="438" spans="1:6" ht="29" x14ac:dyDescent="0.35">
      <c r="A438" s="134"/>
      <c r="B438" s="135" t="s">
        <v>223</v>
      </c>
      <c r="C438" s="128" t="s">
        <v>222</v>
      </c>
      <c r="D438" s="128" t="s">
        <v>221</v>
      </c>
      <c r="E438" s="128" t="s">
        <v>220</v>
      </c>
      <c r="F438" s="127" t="str">
        <f t="shared" si="6"/>
        <v>8961</v>
      </c>
    </row>
    <row r="439" spans="1:6" ht="29" x14ac:dyDescent="0.35">
      <c r="A439" s="134"/>
      <c r="B439" s="135" t="s">
        <v>219</v>
      </c>
      <c r="C439" s="128" t="s">
        <v>217</v>
      </c>
      <c r="D439" s="128" t="s">
        <v>218</v>
      </c>
      <c r="E439" s="128" t="s">
        <v>217</v>
      </c>
      <c r="F439" s="127" t="str">
        <f t="shared" si="6"/>
        <v>8962</v>
      </c>
    </row>
    <row r="440" spans="1:6" ht="29" x14ac:dyDescent="0.35">
      <c r="A440" s="134"/>
      <c r="B440" s="135" t="s">
        <v>216</v>
      </c>
      <c r="C440" s="128" t="s">
        <v>214</v>
      </c>
      <c r="D440" s="128" t="s">
        <v>215</v>
      </c>
      <c r="E440" s="128" t="s">
        <v>214</v>
      </c>
      <c r="F440" s="127" t="str">
        <f t="shared" si="6"/>
        <v>8963</v>
      </c>
    </row>
    <row r="441" spans="1:6" ht="29" x14ac:dyDescent="0.35">
      <c r="A441" s="134"/>
      <c r="B441" s="135" t="s">
        <v>213</v>
      </c>
      <c r="C441" s="128" t="s">
        <v>212</v>
      </c>
      <c r="D441" s="128" t="s">
        <v>211</v>
      </c>
      <c r="E441" s="128" t="s">
        <v>210</v>
      </c>
      <c r="F441" s="127" t="str">
        <f t="shared" si="6"/>
        <v>8964</v>
      </c>
    </row>
    <row r="442" spans="1:6" ht="29" x14ac:dyDescent="0.35">
      <c r="A442" s="134"/>
      <c r="B442" s="135" t="s">
        <v>209</v>
      </c>
      <c r="C442" s="128" t="s">
        <v>208</v>
      </c>
      <c r="D442" s="128" t="s">
        <v>207</v>
      </c>
      <c r="E442" s="128" t="s">
        <v>206</v>
      </c>
      <c r="F442" s="127" t="str">
        <f t="shared" si="6"/>
        <v>8965</v>
      </c>
    </row>
    <row r="443" spans="1:6" ht="29" x14ac:dyDescent="0.35">
      <c r="A443" s="134"/>
      <c r="B443" s="129" t="s">
        <v>205</v>
      </c>
      <c r="C443" s="128" t="s">
        <v>204</v>
      </c>
      <c r="D443" s="128" t="s">
        <v>203</v>
      </c>
      <c r="E443" s="128" t="s">
        <v>202</v>
      </c>
      <c r="F443" s="127" t="str">
        <f t="shared" si="6"/>
        <v>8971</v>
      </c>
    </row>
    <row r="444" spans="1:6" ht="29" x14ac:dyDescent="0.35">
      <c r="A444" s="134"/>
      <c r="B444" s="129" t="s">
        <v>201</v>
      </c>
      <c r="C444" s="128" t="s">
        <v>199</v>
      </c>
      <c r="D444" s="128" t="s">
        <v>200</v>
      </c>
      <c r="E444" s="128" t="s">
        <v>199</v>
      </c>
      <c r="F444" s="127" t="str">
        <f t="shared" si="6"/>
        <v>8972</v>
      </c>
    </row>
    <row r="445" spans="1:6" ht="29" x14ac:dyDescent="0.35">
      <c r="A445" s="134"/>
      <c r="B445" s="129" t="s">
        <v>198</v>
      </c>
      <c r="C445" s="128" t="s">
        <v>197</v>
      </c>
      <c r="D445" s="128" t="s">
        <v>196</v>
      </c>
      <c r="E445" s="128" t="s">
        <v>195</v>
      </c>
      <c r="F445" s="127" t="str">
        <f t="shared" si="6"/>
        <v>8973</v>
      </c>
    </row>
    <row r="446" spans="1:6" ht="29" x14ac:dyDescent="0.35">
      <c r="A446" s="134"/>
      <c r="B446" s="129" t="s">
        <v>194</v>
      </c>
      <c r="C446" s="128" t="s">
        <v>193</v>
      </c>
      <c r="D446" s="128" t="s">
        <v>192</v>
      </c>
      <c r="E446" s="128" t="s">
        <v>191</v>
      </c>
      <c r="F446" s="127" t="str">
        <f t="shared" si="6"/>
        <v>8974</v>
      </c>
    </row>
    <row r="447" spans="1:6" ht="29" x14ac:dyDescent="0.35">
      <c r="A447" s="133"/>
      <c r="B447" s="136" t="s">
        <v>190</v>
      </c>
      <c r="C447" s="131" t="s">
        <v>189</v>
      </c>
      <c r="D447" s="131" t="s">
        <v>188</v>
      </c>
      <c r="E447" s="131" t="s">
        <v>187</v>
      </c>
      <c r="F447" s="127" t="str">
        <f t="shared" si="6"/>
        <v>8975</v>
      </c>
    </row>
    <row r="448" spans="1:6" ht="29" x14ac:dyDescent="0.35">
      <c r="A448" s="134" t="s">
        <v>186</v>
      </c>
      <c r="B448" s="135" t="s">
        <v>185</v>
      </c>
      <c r="C448" s="128" t="s">
        <v>183</v>
      </c>
      <c r="D448" s="128" t="s">
        <v>184</v>
      </c>
      <c r="E448" s="128" t="s">
        <v>183</v>
      </c>
      <c r="F448" s="127" t="str">
        <f t="shared" si="6"/>
        <v>9610</v>
      </c>
    </row>
    <row r="449" spans="1:6" ht="29" x14ac:dyDescent="0.35">
      <c r="A449" s="134"/>
      <c r="B449" s="135" t="s">
        <v>182</v>
      </c>
      <c r="C449" s="128" t="s">
        <v>181</v>
      </c>
      <c r="D449" s="128" t="s">
        <v>180</v>
      </c>
      <c r="E449" s="128" t="s">
        <v>179</v>
      </c>
      <c r="F449" s="127" t="str">
        <f t="shared" si="6"/>
        <v>9620</v>
      </c>
    </row>
    <row r="450" spans="1:6" ht="58" x14ac:dyDescent="0.35">
      <c r="A450" s="134"/>
      <c r="B450" s="135" t="s">
        <v>178</v>
      </c>
      <c r="C450" s="128" t="s">
        <v>177</v>
      </c>
      <c r="D450" s="128" t="s">
        <v>176</v>
      </c>
      <c r="E450" s="128" t="s">
        <v>175</v>
      </c>
      <c r="F450" s="127" t="str">
        <f t="shared" si="6"/>
        <v>9630</v>
      </c>
    </row>
    <row r="451" spans="1:6" ht="29" x14ac:dyDescent="0.35">
      <c r="A451" s="134"/>
      <c r="B451" s="129" t="s">
        <v>174</v>
      </c>
      <c r="C451" s="128" t="s">
        <v>173</v>
      </c>
      <c r="D451" s="128" t="s">
        <v>172</v>
      </c>
      <c r="E451" s="128" t="s">
        <v>171</v>
      </c>
      <c r="F451" s="127" t="str">
        <f t="shared" ref="F451:F460" si="7">LEFT(B451,2)&amp;RIGHT(B451,2)</f>
        <v>9631</v>
      </c>
    </row>
    <row r="452" spans="1:6" ht="29" x14ac:dyDescent="0.35">
      <c r="A452" s="134"/>
      <c r="B452" s="129" t="s">
        <v>170</v>
      </c>
      <c r="C452" s="128" t="s">
        <v>169</v>
      </c>
      <c r="D452" s="128" t="s">
        <v>168</v>
      </c>
      <c r="E452" s="128" t="s">
        <v>167</v>
      </c>
      <c r="F452" s="127" t="str">
        <f t="shared" si="7"/>
        <v>9632</v>
      </c>
    </row>
    <row r="453" spans="1:6" ht="29" x14ac:dyDescent="0.35">
      <c r="A453" s="134"/>
      <c r="B453" s="129" t="s">
        <v>166</v>
      </c>
      <c r="C453" s="128" t="s">
        <v>165</v>
      </c>
      <c r="D453" s="128" t="s">
        <v>164</v>
      </c>
      <c r="E453" s="128" t="s">
        <v>163</v>
      </c>
      <c r="F453" s="127" t="str">
        <f t="shared" si="7"/>
        <v>9633</v>
      </c>
    </row>
    <row r="454" spans="1:6" ht="43.5" x14ac:dyDescent="0.35">
      <c r="A454" s="134"/>
      <c r="B454" s="129" t="s">
        <v>162</v>
      </c>
      <c r="C454" s="128" t="s">
        <v>161</v>
      </c>
      <c r="D454" s="128" t="s">
        <v>160</v>
      </c>
      <c r="E454" s="128" t="s">
        <v>159</v>
      </c>
      <c r="F454" s="127" t="str">
        <f t="shared" si="7"/>
        <v>9634</v>
      </c>
    </row>
    <row r="455" spans="1:6" ht="29" x14ac:dyDescent="0.35">
      <c r="A455" s="134"/>
      <c r="B455" s="129" t="s">
        <v>158</v>
      </c>
      <c r="C455" s="128" t="s">
        <v>157</v>
      </c>
      <c r="D455" s="128" t="s">
        <v>156</v>
      </c>
      <c r="E455" s="128" t="s">
        <v>155</v>
      </c>
      <c r="F455" s="127" t="str">
        <f t="shared" si="7"/>
        <v>9635</v>
      </c>
    </row>
    <row r="456" spans="1:6" ht="29" x14ac:dyDescent="0.35">
      <c r="A456" s="134"/>
      <c r="B456" s="129" t="s">
        <v>154</v>
      </c>
      <c r="C456" s="128" t="s">
        <v>153</v>
      </c>
      <c r="D456" s="128" t="s">
        <v>152</v>
      </c>
      <c r="E456" s="128" t="s">
        <v>151</v>
      </c>
      <c r="F456" s="127" t="str">
        <f t="shared" si="7"/>
        <v>9640</v>
      </c>
    </row>
    <row r="457" spans="1:6" ht="43.5" x14ac:dyDescent="0.35">
      <c r="A457" s="133"/>
      <c r="B457" s="132" t="s">
        <v>150</v>
      </c>
      <c r="C457" s="131" t="s">
        <v>149</v>
      </c>
      <c r="D457" s="131" t="s">
        <v>148</v>
      </c>
      <c r="E457" s="131" t="s">
        <v>147</v>
      </c>
      <c r="F457" s="127" t="str">
        <f t="shared" si="7"/>
        <v>9670</v>
      </c>
    </row>
    <row r="458" spans="1:6" x14ac:dyDescent="0.35">
      <c r="A458" s="133" t="s">
        <v>146</v>
      </c>
      <c r="B458" s="132" t="s">
        <v>145</v>
      </c>
      <c r="C458" s="131" t="s">
        <v>144</v>
      </c>
      <c r="D458" s="131" t="s">
        <v>144</v>
      </c>
      <c r="E458" s="131" t="s">
        <v>144</v>
      </c>
      <c r="F458" s="127" t="str">
        <f t="shared" si="7"/>
        <v>9700</v>
      </c>
    </row>
    <row r="459" spans="1:6" x14ac:dyDescent="0.35">
      <c r="A459" s="133" t="s">
        <v>143</v>
      </c>
      <c r="B459" s="132" t="s">
        <v>142</v>
      </c>
      <c r="C459" s="131" t="s">
        <v>140</v>
      </c>
      <c r="D459" s="131" t="s">
        <v>141</v>
      </c>
      <c r="E459" s="131" t="s">
        <v>140</v>
      </c>
      <c r="F459" s="127" t="str">
        <f t="shared" si="7"/>
        <v>9800</v>
      </c>
    </row>
    <row r="460" spans="1:6" x14ac:dyDescent="0.35">
      <c r="A460" s="130" t="s">
        <v>139</v>
      </c>
      <c r="B460" s="129" t="s">
        <v>138</v>
      </c>
      <c r="C460" s="128" t="s">
        <v>137</v>
      </c>
      <c r="D460" s="128" t="s">
        <v>137</v>
      </c>
      <c r="E460" s="128" t="s">
        <v>137</v>
      </c>
      <c r="F460" s="127" t="str">
        <f t="shared" si="7"/>
        <v>9900</v>
      </c>
    </row>
    <row r="461" spans="1:6" x14ac:dyDescent="0.35">
      <c r="A461" s="126"/>
      <c r="B461" s="125"/>
      <c r="C461" s="124"/>
      <c r="D461" s="124"/>
      <c r="E461" s="124"/>
    </row>
    <row r="462" spans="1:6" x14ac:dyDescent="0.35">
      <c r="A462" s="126"/>
      <c r="B462" s="125"/>
      <c r="C462" s="124"/>
      <c r="D462" s="124"/>
      <c r="E462" s="124"/>
    </row>
    <row r="463" spans="1:6" x14ac:dyDescent="0.35">
      <c r="A463" s="126"/>
      <c r="B463" s="125"/>
      <c r="C463" s="124"/>
      <c r="D463" s="124"/>
      <c r="E463" s="124"/>
    </row>
    <row r="464" spans="1:6" x14ac:dyDescent="0.35">
      <c r="A464" s="126"/>
      <c r="B464" s="125"/>
      <c r="C464" s="124"/>
      <c r="D464" s="124"/>
      <c r="E464" s="124"/>
    </row>
    <row r="465" spans="1:5" x14ac:dyDescent="0.35">
      <c r="A465" s="126"/>
      <c r="B465" s="125"/>
      <c r="C465" s="124"/>
      <c r="D465" s="124"/>
      <c r="E465" s="124"/>
    </row>
    <row r="466" spans="1:5" x14ac:dyDescent="0.35">
      <c r="A466" s="126"/>
      <c r="B466" s="125"/>
      <c r="C466" s="124"/>
      <c r="D466" s="124"/>
      <c r="E466" s="124"/>
    </row>
    <row r="467" spans="1:5" x14ac:dyDescent="0.35">
      <c r="A467" s="126"/>
      <c r="B467" s="125"/>
      <c r="C467" s="124"/>
      <c r="D467" s="124"/>
      <c r="E467" s="124"/>
    </row>
    <row r="468" spans="1:5" x14ac:dyDescent="0.35">
      <c r="A468" s="126"/>
      <c r="B468" s="125"/>
      <c r="C468" s="124"/>
      <c r="D468" s="124"/>
      <c r="E468" s="124"/>
    </row>
    <row r="469" spans="1:5" x14ac:dyDescent="0.35">
      <c r="A469" s="126"/>
      <c r="B469" s="125"/>
      <c r="C469" s="124"/>
      <c r="D469" s="124"/>
      <c r="E469" s="124"/>
    </row>
    <row r="470" spans="1:5" x14ac:dyDescent="0.35">
      <c r="A470" s="126"/>
      <c r="B470" s="125"/>
      <c r="C470" s="124"/>
      <c r="D470" s="124"/>
      <c r="E470" s="124"/>
    </row>
    <row r="471" spans="1:5" x14ac:dyDescent="0.35">
      <c r="A471" s="126"/>
      <c r="B471" s="125"/>
      <c r="C471" s="124"/>
      <c r="D471" s="124"/>
      <c r="E471" s="124"/>
    </row>
    <row r="472" spans="1:5" x14ac:dyDescent="0.35">
      <c r="A472" s="126"/>
      <c r="B472" s="125"/>
      <c r="C472" s="124"/>
      <c r="D472" s="124"/>
      <c r="E472" s="124"/>
    </row>
    <row r="473" spans="1:5" x14ac:dyDescent="0.35">
      <c r="A473" s="126"/>
      <c r="B473" s="125"/>
      <c r="C473" s="124"/>
      <c r="D473" s="124"/>
      <c r="E473" s="124"/>
    </row>
    <row r="474" spans="1:5" x14ac:dyDescent="0.35">
      <c r="A474" s="126"/>
      <c r="B474" s="125"/>
      <c r="C474" s="124"/>
      <c r="D474" s="124"/>
      <c r="E474" s="124"/>
    </row>
    <row r="475" spans="1:5" x14ac:dyDescent="0.35">
      <c r="A475" s="126"/>
      <c r="B475" s="125"/>
      <c r="C475" s="124"/>
      <c r="D475" s="124"/>
      <c r="E475" s="124"/>
    </row>
    <row r="476" spans="1:5" x14ac:dyDescent="0.35">
      <c r="A476" s="126"/>
      <c r="B476" s="125"/>
      <c r="C476" s="124"/>
      <c r="D476" s="124"/>
      <c r="E476" s="124"/>
    </row>
    <row r="477" spans="1:5" x14ac:dyDescent="0.35">
      <c r="A477" s="126"/>
      <c r="B477" s="125"/>
      <c r="C477" s="124"/>
      <c r="D477" s="124"/>
      <c r="E477" s="124"/>
    </row>
    <row r="478" spans="1:5" x14ac:dyDescent="0.35">
      <c r="A478" s="126"/>
      <c r="B478" s="125"/>
      <c r="C478" s="124"/>
      <c r="D478" s="124"/>
      <c r="E478" s="124"/>
    </row>
    <row r="479" spans="1:5" x14ac:dyDescent="0.35">
      <c r="A479" s="126"/>
      <c r="B479" s="125"/>
      <c r="C479" s="124"/>
      <c r="D479" s="124"/>
      <c r="E479" s="124"/>
    </row>
    <row r="480" spans="1:5" x14ac:dyDescent="0.35">
      <c r="A480" s="126"/>
      <c r="B480" s="125"/>
      <c r="C480" s="124"/>
      <c r="D480" s="124"/>
      <c r="E480" s="124"/>
    </row>
    <row r="481" spans="1:5" x14ac:dyDescent="0.35">
      <c r="A481" s="126"/>
      <c r="B481" s="125"/>
      <c r="C481" s="124"/>
      <c r="D481" s="124"/>
      <c r="E481" s="124"/>
    </row>
    <row r="482" spans="1:5" x14ac:dyDescent="0.35">
      <c r="A482" s="126"/>
      <c r="B482" s="125"/>
      <c r="C482" s="124"/>
      <c r="D482" s="124"/>
      <c r="E482" s="124"/>
    </row>
    <row r="483" spans="1:5" x14ac:dyDescent="0.35">
      <c r="A483" s="126"/>
      <c r="B483" s="125"/>
      <c r="C483" s="124"/>
      <c r="D483" s="124"/>
      <c r="E483" s="124"/>
    </row>
    <row r="484" spans="1:5" x14ac:dyDescent="0.35">
      <c r="A484" s="126"/>
      <c r="B484" s="125"/>
      <c r="C484" s="124"/>
      <c r="D484" s="124"/>
      <c r="E484" s="124"/>
    </row>
    <row r="485" spans="1:5" x14ac:dyDescent="0.35">
      <c r="A485" s="126"/>
      <c r="B485" s="125"/>
      <c r="C485" s="124"/>
      <c r="D485" s="124"/>
      <c r="E485" s="124"/>
    </row>
    <row r="486" spans="1:5" x14ac:dyDescent="0.35">
      <c r="A486" s="126"/>
      <c r="B486" s="125"/>
      <c r="C486" s="124"/>
      <c r="D486" s="124"/>
      <c r="E486" s="124"/>
    </row>
    <row r="487" spans="1:5" x14ac:dyDescent="0.35">
      <c r="A487" s="126"/>
      <c r="B487" s="125"/>
      <c r="C487" s="124"/>
      <c r="D487" s="124"/>
      <c r="E487" s="124"/>
    </row>
    <row r="488" spans="1:5" x14ac:dyDescent="0.35">
      <c r="A488" s="126"/>
      <c r="B488" s="125"/>
      <c r="C488" s="124"/>
      <c r="D488" s="124"/>
      <c r="E488" s="124"/>
    </row>
    <row r="489" spans="1:5" x14ac:dyDescent="0.35">
      <c r="A489" s="126"/>
      <c r="B489" s="125"/>
      <c r="C489" s="124"/>
      <c r="D489" s="124"/>
      <c r="E489" s="124"/>
    </row>
    <row r="490" spans="1:5" x14ac:dyDescent="0.35">
      <c r="A490" s="123"/>
      <c r="B490" s="123"/>
    </row>
    <row r="491" spans="1:5" x14ac:dyDescent="0.35">
      <c r="A491" s="123"/>
      <c r="B491" s="123"/>
    </row>
    <row r="492" spans="1:5" x14ac:dyDescent="0.35">
      <c r="A492" s="123"/>
      <c r="B492" s="123"/>
    </row>
    <row r="493" spans="1:5" x14ac:dyDescent="0.35">
      <c r="A493" s="123"/>
      <c r="B493" s="123"/>
    </row>
    <row r="494" spans="1:5" x14ac:dyDescent="0.35">
      <c r="A494" s="123"/>
      <c r="B494" s="123"/>
    </row>
    <row r="495" spans="1:5" x14ac:dyDescent="0.35">
      <c r="A495" s="123"/>
      <c r="B495" s="123"/>
    </row>
    <row r="496" spans="1:5" x14ac:dyDescent="0.35">
      <c r="A496" s="123"/>
      <c r="B496" s="123"/>
    </row>
    <row r="497" spans="1:2" x14ac:dyDescent="0.35">
      <c r="A497" s="123"/>
      <c r="B497" s="123"/>
    </row>
    <row r="498" spans="1:2" x14ac:dyDescent="0.35">
      <c r="A498" s="123"/>
      <c r="B498" s="123"/>
    </row>
    <row r="499" spans="1:2" x14ac:dyDescent="0.35">
      <c r="A499" s="123"/>
      <c r="B499" s="123"/>
    </row>
    <row r="500" spans="1:2" x14ac:dyDescent="0.35">
      <c r="A500" s="123"/>
      <c r="B500" s="123"/>
    </row>
    <row r="501" spans="1:2" x14ac:dyDescent="0.35">
      <c r="A501" s="123"/>
      <c r="B501" s="123"/>
    </row>
    <row r="502" spans="1:2" x14ac:dyDescent="0.35">
      <c r="A502" s="123"/>
      <c r="B502" s="123"/>
    </row>
    <row r="503" spans="1:2" x14ac:dyDescent="0.35">
      <c r="A503" s="123"/>
      <c r="B503" s="123"/>
    </row>
    <row r="504" spans="1:2" x14ac:dyDescent="0.35">
      <c r="A504" s="123"/>
      <c r="B504" s="123"/>
    </row>
    <row r="505" spans="1:2" x14ac:dyDescent="0.35">
      <c r="A505" s="123"/>
      <c r="B505" s="123"/>
    </row>
    <row r="506" spans="1:2" x14ac:dyDescent="0.35">
      <c r="A506" s="123"/>
      <c r="B506" s="123"/>
    </row>
    <row r="507" spans="1:2" x14ac:dyDescent="0.35">
      <c r="A507" s="123"/>
      <c r="B507" s="123"/>
    </row>
    <row r="508" spans="1:2" x14ac:dyDescent="0.35">
      <c r="A508" s="123"/>
      <c r="B508" s="123"/>
    </row>
    <row r="509" spans="1:2" x14ac:dyDescent="0.35">
      <c r="A509" s="123"/>
      <c r="B509" s="123"/>
    </row>
    <row r="510" spans="1:2" x14ac:dyDescent="0.35">
      <c r="A510" s="123"/>
      <c r="B510" s="123"/>
    </row>
    <row r="511" spans="1:2" x14ac:dyDescent="0.35">
      <c r="A511" s="123"/>
      <c r="B511" s="123"/>
    </row>
    <row r="512" spans="1:2" x14ac:dyDescent="0.35">
      <c r="A512" s="123"/>
      <c r="B512" s="123"/>
    </row>
    <row r="513" spans="1:2" x14ac:dyDescent="0.35">
      <c r="A513" s="123"/>
      <c r="B513" s="123"/>
    </row>
    <row r="514" spans="1:2" x14ac:dyDescent="0.35">
      <c r="A514" s="123"/>
      <c r="B514" s="123"/>
    </row>
    <row r="515" spans="1:2" x14ac:dyDescent="0.35">
      <c r="A515" s="123"/>
      <c r="B515" s="123"/>
    </row>
    <row r="516" spans="1:2" x14ac:dyDescent="0.35">
      <c r="A516" s="123"/>
      <c r="B516" s="123"/>
    </row>
    <row r="517" spans="1:2" x14ac:dyDescent="0.35">
      <c r="A517" s="123"/>
      <c r="B517" s="123"/>
    </row>
    <row r="518" spans="1:2" x14ac:dyDescent="0.35">
      <c r="A518" s="123"/>
      <c r="B518" s="123"/>
    </row>
    <row r="519" spans="1:2" x14ac:dyDescent="0.35">
      <c r="A519" s="123"/>
      <c r="B519" s="123"/>
    </row>
    <row r="520" spans="1:2" x14ac:dyDescent="0.35">
      <c r="A520" s="123"/>
      <c r="B520" s="123"/>
    </row>
    <row r="521" spans="1:2" x14ac:dyDescent="0.35">
      <c r="A521" s="123"/>
      <c r="B521" s="123"/>
    </row>
    <row r="522" spans="1:2" x14ac:dyDescent="0.35">
      <c r="A522" s="123"/>
      <c r="B522" s="123"/>
    </row>
    <row r="523" spans="1:2" x14ac:dyDescent="0.35">
      <c r="A523" s="123"/>
      <c r="B523" s="123"/>
    </row>
    <row r="524" spans="1:2" x14ac:dyDescent="0.35">
      <c r="A524" s="123"/>
      <c r="B524" s="123"/>
    </row>
    <row r="525" spans="1:2" x14ac:dyDescent="0.35">
      <c r="A525" s="123"/>
      <c r="B525" s="123"/>
    </row>
    <row r="526" spans="1:2" x14ac:dyDescent="0.35">
      <c r="A526" s="123"/>
      <c r="B526" s="123"/>
    </row>
    <row r="527" spans="1:2" x14ac:dyDescent="0.35">
      <c r="A527" s="123"/>
      <c r="B527" s="123"/>
    </row>
    <row r="528" spans="1:2" x14ac:dyDescent="0.35">
      <c r="A528" s="123"/>
      <c r="B528" s="123"/>
    </row>
    <row r="529" spans="1:2" x14ac:dyDescent="0.35">
      <c r="A529" s="123"/>
      <c r="B529" s="123"/>
    </row>
    <row r="530" spans="1:2" x14ac:dyDescent="0.35">
      <c r="A530" s="123"/>
      <c r="B530" s="123"/>
    </row>
    <row r="531" spans="1:2" x14ac:dyDescent="0.35">
      <c r="A531" s="123"/>
      <c r="B531" s="123"/>
    </row>
    <row r="532" spans="1:2" x14ac:dyDescent="0.35">
      <c r="A532" s="123"/>
      <c r="B532" s="123"/>
    </row>
    <row r="533" spans="1:2" x14ac:dyDescent="0.35">
      <c r="A533" s="123"/>
      <c r="B533" s="123"/>
    </row>
    <row r="534" spans="1:2" x14ac:dyDescent="0.35">
      <c r="A534" s="123"/>
      <c r="B534" s="123"/>
    </row>
    <row r="535" spans="1:2" x14ac:dyDescent="0.35">
      <c r="A535" s="123"/>
      <c r="B535" s="123"/>
    </row>
    <row r="536" spans="1:2" x14ac:dyDescent="0.35">
      <c r="A536" s="123"/>
      <c r="B536" s="123"/>
    </row>
    <row r="537" spans="1:2" x14ac:dyDescent="0.35">
      <c r="A537" s="123"/>
      <c r="B537" s="123"/>
    </row>
    <row r="538" spans="1:2" x14ac:dyDescent="0.35">
      <c r="A538" s="123"/>
      <c r="B538" s="123"/>
    </row>
    <row r="539" spans="1:2" x14ac:dyDescent="0.35">
      <c r="A539" s="123"/>
      <c r="B539" s="123"/>
    </row>
    <row r="540" spans="1:2" x14ac:dyDescent="0.35">
      <c r="A540" s="123"/>
      <c r="B540" s="123"/>
    </row>
    <row r="541" spans="1:2" x14ac:dyDescent="0.35">
      <c r="A541" s="123"/>
      <c r="B541" s="123"/>
    </row>
    <row r="542" spans="1:2" x14ac:dyDescent="0.35">
      <c r="A542" s="123"/>
      <c r="B542" s="123"/>
    </row>
    <row r="543" spans="1:2" x14ac:dyDescent="0.35">
      <c r="A543" s="123"/>
      <c r="B543" s="123"/>
    </row>
    <row r="544" spans="1:2" x14ac:dyDescent="0.35">
      <c r="A544" s="123"/>
      <c r="B544" s="123"/>
    </row>
    <row r="545" spans="1:2" x14ac:dyDescent="0.35">
      <c r="A545" s="123"/>
      <c r="B545" s="123"/>
    </row>
    <row r="546" spans="1:2" x14ac:dyDescent="0.35">
      <c r="A546" s="123"/>
      <c r="B546" s="123"/>
    </row>
    <row r="547" spans="1:2" x14ac:dyDescent="0.35">
      <c r="A547" s="123"/>
      <c r="B547" s="123"/>
    </row>
    <row r="548" spans="1:2" x14ac:dyDescent="0.35">
      <c r="A548" s="123"/>
      <c r="B548" s="123"/>
    </row>
    <row r="549" spans="1:2" x14ac:dyDescent="0.35">
      <c r="A549" s="123"/>
      <c r="B549" s="123"/>
    </row>
    <row r="550" spans="1:2" x14ac:dyDescent="0.35">
      <c r="A550" s="123"/>
      <c r="B550" s="123"/>
    </row>
    <row r="551" spans="1:2" x14ac:dyDescent="0.35">
      <c r="A551" s="123"/>
      <c r="B551" s="123"/>
    </row>
    <row r="552" spans="1:2" x14ac:dyDescent="0.35">
      <c r="A552" s="123"/>
      <c r="B552" s="123"/>
    </row>
    <row r="553" spans="1:2" x14ac:dyDescent="0.35">
      <c r="A553" s="123"/>
      <c r="B553" s="123"/>
    </row>
    <row r="554" spans="1:2" x14ac:dyDescent="0.35">
      <c r="A554" s="123"/>
      <c r="B554" s="123"/>
    </row>
    <row r="555" spans="1:2" x14ac:dyDescent="0.35">
      <c r="A555" s="123"/>
      <c r="B555" s="123"/>
    </row>
    <row r="556" spans="1:2" x14ac:dyDescent="0.35">
      <c r="A556" s="123"/>
      <c r="B556" s="123"/>
    </row>
    <row r="557" spans="1:2" x14ac:dyDescent="0.35">
      <c r="A557" s="123"/>
      <c r="B557" s="123"/>
    </row>
    <row r="558" spans="1:2" x14ac:dyDescent="0.35">
      <c r="A558" s="123"/>
      <c r="B558" s="123"/>
    </row>
    <row r="559" spans="1:2" x14ac:dyDescent="0.35">
      <c r="A559" s="123"/>
      <c r="B559" s="123"/>
    </row>
    <row r="560" spans="1:2" x14ac:dyDescent="0.35">
      <c r="A560" s="123"/>
      <c r="B560" s="123"/>
    </row>
    <row r="561" spans="1:2" x14ac:dyDescent="0.35">
      <c r="A561" s="123"/>
      <c r="B561" s="123"/>
    </row>
    <row r="562" spans="1:2" x14ac:dyDescent="0.35">
      <c r="A562" s="123"/>
      <c r="B562" s="123"/>
    </row>
    <row r="563" spans="1:2" x14ac:dyDescent="0.35">
      <c r="A563" s="123"/>
      <c r="B563" s="123"/>
    </row>
    <row r="564" spans="1:2" x14ac:dyDescent="0.35">
      <c r="A564" s="123"/>
      <c r="B564" s="123"/>
    </row>
    <row r="565" spans="1:2" x14ac:dyDescent="0.35">
      <c r="A565" s="123"/>
      <c r="B565" s="123"/>
    </row>
    <row r="566" spans="1:2" x14ac:dyDescent="0.35">
      <c r="A566" s="123"/>
      <c r="B566" s="123"/>
    </row>
    <row r="567" spans="1:2" x14ac:dyDescent="0.35">
      <c r="A567" s="123"/>
      <c r="B567" s="123"/>
    </row>
    <row r="568" spans="1:2" x14ac:dyDescent="0.35">
      <c r="A568" s="123"/>
      <c r="B568" s="123"/>
    </row>
    <row r="569" spans="1:2" x14ac:dyDescent="0.35">
      <c r="A569" s="123"/>
      <c r="B569" s="123"/>
    </row>
    <row r="570" spans="1:2" x14ac:dyDescent="0.35">
      <c r="A570" s="123"/>
      <c r="B570" s="123"/>
    </row>
    <row r="571" spans="1:2" x14ac:dyDescent="0.35">
      <c r="A571" s="123"/>
      <c r="B571" s="123"/>
    </row>
    <row r="572" spans="1:2" x14ac:dyDescent="0.35">
      <c r="A572" s="123"/>
      <c r="B572" s="123"/>
    </row>
    <row r="573" spans="1:2" x14ac:dyDescent="0.35">
      <c r="A573" s="123"/>
      <c r="B573" s="123"/>
    </row>
    <row r="574" spans="1:2" x14ac:dyDescent="0.35">
      <c r="A574" s="123"/>
      <c r="B574" s="123"/>
    </row>
    <row r="575" spans="1:2" x14ac:dyDescent="0.35">
      <c r="A575" s="123"/>
      <c r="B575" s="123"/>
    </row>
    <row r="576" spans="1:2" x14ac:dyDescent="0.35">
      <c r="A576" s="123"/>
      <c r="B576" s="123"/>
    </row>
    <row r="577" spans="1:2" x14ac:dyDescent="0.35">
      <c r="A577" s="123"/>
      <c r="B577" s="123"/>
    </row>
    <row r="578" spans="1:2" x14ac:dyDescent="0.35">
      <c r="A578" s="123"/>
      <c r="B578" s="123"/>
    </row>
    <row r="579" spans="1:2" x14ac:dyDescent="0.35">
      <c r="A579" s="123"/>
      <c r="B579" s="123"/>
    </row>
    <row r="580" spans="1:2" x14ac:dyDescent="0.35">
      <c r="A580" s="123"/>
      <c r="B580" s="123"/>
    </row>
    <row r="581" spans="1:2" x14ac:dyDescent="0.35">
      <c r="A581" s="123"/>
      <c r="B581" s="123"/>
    </row>
    <row r="582" spans="1:2" x14ac:dyDescent="0.35">
      <c r="A582" s="123"/>
      <c r="B582" s="123"/>
    </row>
    <row r="583" spans="1:2" x14ac:dyDescent="0.35">
      <c r="A583" s="123"/>
      <c r="B583" s="123"/>
    </row>
    <row r="584" spans="1:2" x14ac:dyDescent="0.35">
      <c r="A584" s="123"/>
      <c r="B584" s="123"/>
    </row>
    <row r="585" spans="1:2" x14ac:dyDescent="0.35">
      <c r="A585" s="123"/>
      <c r="B585" s="123"/>
    </row>
    <row r="586" spans="1:2" x14ac:dyDescent="0.35">
      <c r="A586" s="123"/>
      <c r="B586" s="123"/>
    </row>
    <row r="587" spans="1:2" x14ac:dyDescent="0.35">
      <c r="A587" s="123"/>
      <c r="B587" s="123"/>
    </row>
    <row r="588" spans="1:2" x14ac:dyDescent="0.35">
      <c r="A588" s="123"/>
      <c r="B588" s="123"/>
    </row>
    <row r="589" spans="1:2" x14ac:dyDescent="0.35">
      <c r="A589" s="123"/>
      <c r="B589" s="123"/>
    </row>
    <row r="590" spans="1:2" x14ac:dyDescent="0.35">
      <c r="A590" s="123"/>
      <c r="B590" s="123"/>
    </row>
    <row r="591" spans="1:2" x14ac:dyDescent="0.35">
      <c r="A591" s="123"/>
      <c r="B591" s="123"/>
    </row>
    <row r="592" spans="1:2" x14ac:dyDescent="0.35">
      <c r="A592" s="123"/>
      <c r="B592" s="123"/>
    </row>
    <row r="593" spans="1:2" x14ac:dyDescent="0.35">
      <c r="A593" s="123"/>
      <c r="B593" s="123"/>
    </row>
    <row r="594" spans="1:2" x14ac:dyDescent="0.35">
      <c r="A594" s="123"/>
      <c r="B594" s="123"/>
    </row>
    <row r="595" spans="1:2" x14ac:dyDescent="0.35">
      <c r="A595" s="123"/>
      <c r="B595" s="123"/>
    </row>
    <row r="596" spans="1:2" x14ac:dyDescent="0.35">
      <c r="A596" s="123"/>
      <c r="B596" s="123"/>
    </row>
    <row r="597" spans="1:2" x14ac:dyDescent="0.35">
      <c r="A597" s="123"/>
      <c r="B597" s="123"/>
    </row>
    <row r="598" spans="1:2" x14ac:dyDescent="0.35">
      <c r="A598" s="123"/>
      <c r="B598" s="123"/>
    </row>
    <row r="599" spans="1:2" x14ac:dyDescent="0.35">
      <c r="A599" s="123"/>
      <c r="B599" s="123"/>
    </row>
    <row r="600" spans="1:2" x14ac:dyDescent="0.35">
      <c r="A600" s="123"/>
      <c r="B600" s="123"/>
    </row>
    <row r="601" spans="1:2" x14ac:dyDescent="0.35">
      <c r="A601" s="123"/>
      <c r="B601" s="123"/>
    </row>
    <row r="602" spans="1:2" x14ac:dyDescent="0.35">
      <c r="A602" s="123"/>
      <c r="B602" s="123"/>
    </row>
    <row r="603" spans="1:2" x14ac:dyDescent="0.35">
      <c r="A603" s="123"/>
      <c r="B603" s="123"/>
    </row>
    <row r="604" spans="1:2" x14ac:dyDescent="0.35">
      <c r="A604" s="123"/>
      <c r="B604" s="123"/>
    </row>
    <row r="605" spans="1:2" x14ac:dyDescent="0.35">
      <c r="A605" s="123"/>
      <c r="B605" s="123"/>
    </row>
    <row r="606" spans="1:2" x14ac:dyDescent="0.35">
      <c r="A606" s="123"/>
      <c r="B606" s="123"/>
    </row>
    <row r="607" spans="1:2" x14ac:dyDescent="0.35">
      <c r="A607" s="123"/>
      <c r="B607" s="123"/>
    </row>
    <row r="608" spans="1:2" x14ac:dyDescent="0.35">
      <c r="A608" s="123"/>
      <c r="B608" s="123"/>
    </row>
    <row r="609" spans="1:2" x14ac:dyDescent="0.35">
      <c r="A609" s="123"/>
      <c r="B609" s="123"/>
    </row>
    <row r="610" spans="1:2" x14ac:dyDescent="0.35">
      <c r="A610" s="123"/>
      <c r="B610" s="123"/>
    </row>
    <row r="611" spans="1:2" x14ac:dyDescent="0.35">
      <c r="A611" s="123"/>
      <c r="B611" s="123"/>
    </row>
    <row r="612" spans="1:2" x14ac:dyDescent="0.35">
      <c r="A612" s="123"/>
      <c r="B612" s="123"/>
    </row>
    <row r="613" spans="1:2" x14ac:dyDescent="0.35">
      <c r="A613" s="123"/>
      <c r="B613" s="123"/>
    </row>
    <row r="614" spans="1:2" x14ac:dyDescent="0.35">
      <c r="A614" s="123"/>
      <c r="B614" s="123"/>
    </row>
    <row r="615" spans="1:2" x14ac:dyDescent="0.35">
      <c r="A615" s="123"/>
      <c r="B615" s="123"/>
    </row>
    <row r="616" spans="1:2" x14ac:dyDescent="0.35">
      <c r="A616" s="123"/>
      <c r="B616" s="123"/>
    </row>
    <row r="617" spans="1:2" x14ac:dyDescent="0.35">
      <c r="A617" s="123"/>
      <c r="B617" s="123"/>
    </row>
    <row r="618" spans="1:2" x14ac:dyDescent="0.35">
      <c r="A618" s="123"/>
      <c r="B618" s="123"/>
    </row>
    <row r="619" spans="1:2" x14ac:dyDescent="0.35">
      <c r="A619" s="123"/>
      <c r="B619" s="123"/>
    </row>
    <row r="620" spans="1:2" x14ac:dyDescent="0.35">
      <c r="A620" s="123"/>
      <c r="B620" s="123"/>
    </row>
    <row r="621" spans="1:2" x14ac:dyDescent="0.35">
      <c r="A621" s="123"/>
      <c r="B621" s="123"/>
    </row>
    <row r="622" spans="1:2" x14ac:dyDescent="0.35">
      <c r="A622" s="123"/>
      <c r="B622" s="123"/>
    </row>
    <row r="623" spans="1:2" x14ac:dyDescent="0.35">
      <c r="A623" s="123"/>
      <c r="B623" s="123"/>
    </row>
    <row r="624" spans="1:2" x14ac:dyDescent="0.35">
      <c r="A624" s="123"/>
      <c r="B624" s="123"/>
    </row>
    <row r="625" spans="1:2" x14ac:dyDescent="0.35">
      <c r="A625" s="123"/>
      <c r="B625" s="123"/>
    </row>
    <row r="626" spans="1:2" x14ac:dyDescent="0.35">
      <c r="A626" s="123"/>
      <c r="B626" s="123"/>
    </row>
    <row r="627" spans="1:2" x14ac:dyDescent="0.35">
      <c r="A627" s="123"/>
      <c r="B627" s="123"/>
    </row>
    <row r="628" spans="1:2" x14ac:dyDescent="0.35">
      <c r="A628" s="123"/>
      <c r="B628" s="123"/>
    </row>
    <row r="629" spans="1:2" x14ac:dyDescent="0.35">
      <c r="A629" s="123"/>
      <c r="B629" s="123"/>
    </row>
    <row r="630" spans="1:2" x14ac:dyDescent="0.35">
      <c r="A630" s="123"/>
      <c r="B630" s="123"/>
    </row>
    <row r="631" spans="1:2" x14ac:dyDescent="0.35">
      <c r="A631" s="123"/>
      <c r="B631" s="123"/>
    </row>
    <row r="632" spans="1:2" x14ac:dyDescent="0.35">
      <c r="A632" s="123"/>
      <c r="B632" s="123"/>
    </row>
    <row r="633" spans="1:2" x14ac:dyDescent="0.35">
      <c r="A633" s="123"/>
      <c r="B633" s="123"/>
    </row>
    <row r="634" spans="1:2" x14ac:dyDescent="0.35">
      <c r="A634" s="123"/>
      <c r="B634" s="123"/>
    </row>
    <row r="635" spans="1:2" x14ac:dyDescent="0.35">
      <c r="A635" s="123"/>
      <c r="B635" s="123"/>
    </row>
    <row r="636" spans="1:2" x14ac:dyDescent="0.35">
      <c r="A636" s="123"/>
      <c r="B636" s="123"/>
    </row>
    <row r="637" spans="1:2" x14ac:dyDescent="0.35">
      <c r="A637" s="123"/>
      <c r="B637" s="123"/>
    </row>
    <row r="638" spans="1:2" x14ac:dyDescent="0.35">
      <c r="A638" s="123"/>
      <c r="B638" s="123"/>
    </row>
    <row r="639" spans="1:2" x14ac:dyDescent="0.35">
      <c r="A639" s="123"/>
      <c r="B639" s="123"/>
    </row>
    <row r="640" spans="1:2" x14ac:dyDescent="0.35">
      <c r="A640" s="123"/>
      <c r="B640" s="123"/>
    </row>
    <row r="641" spans="1:2" x14ac:dyDescent="0.35">
      <c r="A641" s="123"/>
      <c r="B641" s="123"/>
    </row>
    <row r="642" spans="1:2" x14ac:dyDescent="0.35">
      <c r="A642" s="123"/>
      <c r="B642" s="123"/>
    </row>
    <row r="643" spans="1:2" x14ac:dyDescent="0.35">
      <c r="A643" s="123"/>
      <c r="B643" s="123"/>
    </row>
    <row r="644" spans="1:2" x14ac:dyDescent="0.35">
      <c r="A644" s="123"/>
      <c r="B644" s="123"/>
    </row>
    <row r="645" spans="1:2" x14ac:dyDescent="0.35">
      <c r="A645" s="123"/>
      <c r="B645" s="123"/>
    </row>
    <row r="646" spans="1:2" x14ac:dyDescent="0.35">
      <c r="A646" s="123"/>
      <c r="B646" s="123"/>
    </row>
    <row r="647" spans="1:2" x14ac:dyDescent="0.35">
      <c r="A647" s="123"/>
      <c r="B647" s="123"/>
    </row>
    <row r="648" spans="1:2" x14ac:dyDescent="0.35">
      <c r="A648" s="123"/>
      <c r="B648" s="123"/>
    </row>
    <row r="649" spans="1:2" x14ac:dyDescent="0.35">
      <c r="A649" s="123"/>
      <c r="B649" s="123"/>
    </row>
    <row r="650" spans="1:2" x14ac:dyDescent="0.35">
      <c r="A650" s="123"/>
      <c r="B650" s="123"/>
    </row>
    <row r="651" spans="1:2" x14ac:dyDescent="0.35">
      <c r="A651" s="123"/>
      <c r="B651" s="123"/>
    </row>
    <row r="652" spans="1:2" x14ac:dyDescent="0.35">
      <c r="A652" s="123"/>
      <c r="B652" s="123"/>
    </row>
    <row r="653" spans="1:2" x14ac:dyDescent="0.35">
      <c r="A653" s="123"/>
      <c r="B653" s="123"/>
    </row>
    <row r="654" spans="1:2" x14ac:dyDescent="0.35">
      <c r="A654" s="123"/>
      <c r="B654" s="123"/>
    </row>
    <row r="655" spans="1:2" x14ac:dyDescent="0.35">
      <c r="A655" s="123"/>
      <c r="B655" s="123"/>
    </row>
    <row r="656" spans="1:2" x14ac:dyDescent="0.35">
      <c r="A656" s="123"/>
      <c r="B656" s="123"/>
    </row>
    <row r="657" spans="1:2" x14ac:dyDescent="0.35">
      <c r="A657" s="123"/>
      <c r="B657" s="123"/>
    </row>
    <row r="658" spans="1:2" x14ac:dyDescent="0.35">
      <c r="A658" s="123"/>
      <c r="B658" s="123"/>
    </row>
    <row r="659" spans="1:2" x14ac:dyDescent="0.35">
      <c r="A659" s="123"/>
      <c r="B659" s="123"/>
    </row>
    <row r="660" spans="1:2" x14ac:dyDescent="0.35">
      <c r="A660" s="123"/>
      <c r="B660" s="123"/>
    </row>
    <row r="661" spans="1:2" x14ac:dyDescent="0.35">
      <c r="A661" s="123"/>
      <c r="B661" s="123"/>
    </row>
    <row r="662" spans="1:2" x14ac:dyDescent="0.35">
      <c r="A662" s="123"/>
      <c r="B662" s="123"/>
    </row>
    <row r="663" spans="1:2" x14ac:dyDescent="0.35">
      <c r="A663" s="123"/>
      <c r="B663" s="123"/>
    </row>
    <row r="664" spans="1:2" x14ac:dyDescent="0.35">
      <c r="A664" s="123"/>
      <c r="B664" s="123"/>
    </row>
    <row r="665" spans="1:2" x14ac:dyDescent="0.35">
      <c r="A665" s="123"/>
      <c r="B665" s="123"/>
    </row>
    <row r="666" spans="1:2" x14ac:dyDescent="0.35">
      <c r="A666" s="123"/>
      <c r="B666" s="123"/>
    </row>
    <row r="667" spans="1:2" x14ac:dyDescent="0.35">
      <c r="A667" s="123"/>
      <c r="B667" s="123"/>
    </row>
    <row r="668" spans="1:2" x14ac:dyDescent="0.35">
      <c r="A668" s="123"/>
      <c r="B668" s="123"/>
    </row>
    <row r="669" spans="1:2" x14ac:dyDescent="0.35">
      <c r="A669" s="123"/>
      <c r="B669" s="123"/>
    </row>
    <row r="670" spans="1:2" x14ac:dyDescent="0.35">
      <c r="A670" s="123"/>
      <c r="B670" s="123"/>
    </row>
    <row r="671" spans="1:2" x14ac:dyDescent="0.35">
      <c r="A671" s="123"/>
      <c r="B671" s="123"/>
    </row>
    <row r="672" spans="1:2" x14ac:dyDescent="0.35">
      <c r="A672" s="123"/>
      <c r="B672" s="123"/>
    </row>
    <row r="673" spans="1:2" x14ac:dyDescent="0.35">
      <c r="A673" s="123"/>
      <c r="B673" s="123"/>
    </row>
    <row r="674" spans="1:2" x14ac:dyDescent="0.35">
      <c r="A674" s="123"/>
      <c r="B674" s="123"/>
    </row>
    <row r="675" spans="1:2" x14ac:dyDescent="0.35">
      <c r="A675" s="123"/>
      <c r="B675" s="123"/>
    </row>
    <row r="676" spans="1:2" x14ac:dyDescent="0.35">
      <c r="A676" s="123"/>
      <c r="B676" s="123"/>
    </row>
    <row r="677" spans="1:2" x14ac:dyDescent="0.35">
      <c r="A677" s="123"/>
      <c r="B677" s="123"/>
    </row>
    <row r="678" spans="1:2" x14ac:dyDescent="0.35">
      <c r="A678" s="123"/>
      <c r="B678" s="123"/>
    </row>
    <row r="679" spans="1:2" x14ac:dyDescent="0.35">
      <c r="A679" s="123"/>
      <c r="B679" s="123"/>
    </row>
    <row r="680" spans="1:2" x14ac:dyDescent="0.35">
      <c r="A680" s="123"/>
      <c r="B680" s="123"/>
    </row>
    <row r="681" spans="1:2" x14ac:dyDescent="0.35">
      <c r="A681" s="123"/>
      <c r="B681" s="123"/>
    </row>
    <row r="682" spans="1:2" x14ac:dyDescent="0.35">
      <c r="A682" s="123"/>
      <c r="B682" s="123"/>
    </row>
    <row r="683" spans="1:2" x14ac:dyDescent="0.35">
      <c r="A683" s="123"/>
      <c r="B683" s="123"/>
    </row>
    <row r="684" spans="1:2" x14ac:dyDescent="0.35">
      <c r="A684" s="123"/>
      <c r="B684" s="123"/>
    </row>
    <row r="685" spans="1:2" x14ac:dyDescent="0.35">
      <c r="A685" s="123"/>
      <c r="B685" s="123"/>
    </row>
    <row r="686" spans="1:2" x14ac:dyDescent="0.35">
      <c r="A686" s="123"/>
      <c r="B686" s="123"/>
    </row>
    <row r="687" spans="1:2" x14ac:dyDescent="0.35">
      <c r="A687" s="123"/>
      <c r="B687" s="123"/>
    </row>
    <row r="688" spans="1:2" x14ac:dyDescent="0.35">
      <c r="A688" s="123"/>
      <c r="B688" s="123"/>
    </row>
    <row r="689" spans="1:2" x14ac:dyDescent="0.35">
      <c r="A689" s="123"/>
      <c r="B689" s="123"/>
    </row>
    <row r="690" spans="1:2" x14ac:dyDescent="0.35">
      <c r="A690" s="123"/>
      <c r="B690" s="123"/>
    </row>
    <row r="691" spans="1:2" x14ac:dyDescent="0.35">
      <c r="A691" s="123"/>
      <c r="B691" s="123"/>
    </row>
    <row r="692" spans="1:2" x14ac:dyDescent="0.35">
      <c r="A692" s="123"/>
      <c r="B692" s="123"/>
    </row>
    <row r="693" spans="1:2" x14ac:dyDescent="0.35">
      <c r="A693" s="123"/>
      <c r="B693" s="123"/>
    </row>
    <row r="694" spans="1:2" x14ac:dyDescent="0.35">
      <c r="A694" s="123"/>
      <c r="B694" s="123"/>
    </row>
    <row r="695" spans="1:2" x14ac:dyDescent="0.35">
      <c r="A695" s="123"/>
      <c r="B695" s="123"/>
    </row>
    <row r="696" spans="1:2" x14ac:dyDescent="0.35">
      <c r="A696" s="123"/>
      <c r="B696" s="123"/>
    </row>
    <row r="697" spans="1:2" x14ac:dyDescent="0.35">
      <c r="A697" s="123"/>
      <c r="B697" s="123"/>
    </row>
    <row r="698" spans="1:2" x14ac:dyDescent="0.35">
      <c r="A698" s="123"/>
      <c r="B698" s="123"/>
    </row>
    <row r="699" spans="1:2" x14ac:dyDescent="0.35">
      <c r="A699" s="123"/>
      <c r="B699" s="123"/>
    </row>
    <row r="700" spans="1:2" x14ac:dyDescent="0.35">
      <c r="A700" s="123"/>
      <c r="B700" s="123"/>
    </row>
    <row r="701" spans="1:2" x14ac:dyDescent="0.35">
      <c r="A701" s="123"/>
      <c r="B701" s="123"/>
    </row>
    <row r="702" spans="1:2" x14ac:dyDescent="0.35">
      <c r="A702" s="123"/>
      <c r="B702" s="123"/>
    </row>
    <row r="703" spans="1:2" x14ac:dyDescent="0.35">
      <c r="A703" s="123"/>
      <c r="B703" s="123"/>
    </row>
    <row r="704" spans="1:2" x14ac:dyDescent="0.35">
      <c r="A704" s="123"/>
      <c r="B704" s="123"/>
    </row>
    <row r="705" spans="1:2" x14ac:dyDescent="0.35">
      <c r="A705" s="123"/>
      <c r="B705" s="123"/>
    </row>
    <row r="706" spans="1:2" x14ac:dyDescent="0.35">
      <c r="A706" s="123"/>
      <c r="B706" s="123"/>
    </row>
    <row r="707" spans="1:2" x14ac:dyDescent="0.35">
      <c r="A707" s="123"/>
      <c r="B707" s="123"/>
    </row>
    <row r="708" spans="1:2" x14ac:dyDescent="0.35">
      <c r="A708" s="123"/>
      <c r="B708" s="123"/>
    </row>
    <row r="709" spans="1:2" x14ac:dyDescent="0.35">
      <c r="A709" s="123"/>
      <c r="B709" s="123"/>
    </row>
    <row r="710" spans="1:2" x14ac:dyDescent="0.35">
      <c r="A710" s="123"/>
      <c r="B710" s="123"/>
    </row>
    <row r="711" spans="1:2" x14ac:dyDescent="0.35">
      <c r="A711" s="123"/>
      <c r="B711" s="123"/>
    </row>
    <row r="712" spans="1:2" x14ac:dyDescent="0.35">
      <c r="A712" s="123"/>
      <c r="B712" s="123"/>
    </row>
    <row r="713" spans="1:2" x14ac:dyDescent="0.35">
      <c r="A713" s="123"/>
      <c r="B713" s="123"/>
    </row>
    <row r="714" spans="1:2" x14ac:dyDescent="0.35">
      <c r="A714" s="123"/>
      <c r="B714" s="123"/>
    </row>
    <row r="715" spans="1:2" x14ac:dyDescent="0.35">
      <c r="A715" s="123"/>
      <c r="B715" s="123"/>
    </row>
    <row r="716" spans="1:2" x14ac:dyDescent="0.35">
      <c r="A716" s="123"/>
      <c r="B716" s="123"/>
    </row>
    <row r="717" spans="1:2" x14ac:dyDescent="0.35">
      <c r="A717" s="123"/>
      <c r="B717" s="123"/>
    </row>
    <row r="718" spans="1:2" x14ac:dyDescent="0.35">
      <c r="A718" s="123"/>
      <c r="B718" s="123"/>
    </row>
    <row r="719" spans="1:2" x14ac:dyDescent="0.35">
      <c r="A719" s="123"/>
      <c r="B719" s="123"/>
    </row>
    <row r="720" spans="1:2" x14ac:dyDescent="0.35">
      <c r="A720" s="123"/>
      <c r="B720" s="123"/>
    </row>
    <row r="721" spans="1:2" x14ac:dyDescent="0.35">
      <c r="A721" s="123"/>
      <c r="B721" s="123"/>
    </row>
    <row r="722" spans="1:2" x14ac:dyDescent="0.35">
      <c r="A722" s="123"/>
      <c r="B722" s="123"/>
    </row>
    <row r="723" spans="1:2" x14ac:dyDescent="0.35">
      <c r="A723" s="123"/>
      <c r="B723" s="123"/>
    </row>
    <row r="724" spans="1:2" x14ac:dyDescent="0.35">
      <c r="A724" s="123"/>
      <c r="B724" s="123"/>
    </row>
    <row r="725" spans="1:2" x14ac:dyDescent="0.35">
      <c r="A725" s="123"/>
      <c r="B725" s="123"/>
    </row>
    <row r="726" spans="1:2" x14ac:dyDescent="0.35">
      <c r="A726" s="123"/>
      <c r="B726" s="123"/>
    </row>
    <row r="727" spans="1:2" x14ac:dyDescent="0.35">
      <c r="A727" s="123"/>
      <c r="B727" s="123"/>
    </row>
    <row r="728" spans="1:2" x14ac:dyDescent="0.35">
      <c r="A728" s="123"/>
      <c r="B728" s="123"/>
    </row>
    <row r="729" spans="1:2" x14ac:dyDescent="0.35">
      <c r="A729" s="123"/>
      <c r="B729" s="123"/>
    </row>
    <row r="730" spans="1:2" x14ac:dyDescent="0.35">
      <c r="A730" s="123"/>
      <c r="B730" s="123"/>
    </row>
    <row r="731" spans="1:2" x14ac:dyDescent="0.35">
      <c r="A731" s="123"/>
      <c r="B731" s="123"/>
    </row>
    <row r="732" spans="1:2" x14ac:dyDescent="0.35">
      <c r="A732" s="123"/>
      <c r="B732" s="123"/>
    </row>
    <row r="733" spans="1:2" x14ac:dyDescent="0.35">
      <c r="A733" s="123"/>
      <c r="B733" s="123"/>
    </row>
    <row r="734" spans="1:2" x14ac:dyDescent="0.35">
      <c r="A734" s="123"/>
      <c r="B734" s="123"/>
    </row>
    <row r="735" spans="1:2" x14ac:dyDescent="0.35">
      <c r="A735" s="123"/>
      <c r="B735" s="123"/>
    </row>
    <row r="736" spans="1:2" x14ac:dyDescent="0.35">
      <c r="A736" s="123"/>
      <c r="B736" s="123"/>
    </row>
    <row r="737" spans="1:2" x14ac:dyDescent="0.35">
      <c r="A737" s="123"/>
      <c r="B737" s="123"/>
    </row>
    <row r="738" spans="1:2" x14ac:dyDescent="0.35">
      <c r="A738" s="123"/>
      <c r="B738" s="123"/>
    </row>
    <row r="739" spans="1:2" x14ac:dyDescent="0.35">
      <c r="A739" s="123"/>
      <c r="B739" s="123"/>
    </row>
    <row r="740" spans="1:2" x14ac:dyDescent="0.35">
      <c r="A740" s="123"/>
      <c r="B740" s="123"/>
    </row>
    <row r="741" spans="1:2" x14ac:dyDescent="0.35">
      <c r="A741" s="123"/>
      <c r="B741" s="123"/>
    </row>
    <row r="742" spans="1:2" x14ac:dyDescent="0.35">
      <c r="A742" s="123"/>
      <c r="B742" s="123"/>
    </row>
    <row r="743" spans="1:2" x14ac:dyDescent="0.35">
      <c r="A743" s="123"/>
      <c r="B743" s="123"/>
    </row>
    <row r="744" spans="1:2" x14ac:dyDescent="0.35">
      <c r="A744" s="123"/>
      <c r="B744" s="123"/>
    </row>
    <row r="745" spans="1:2" x14ac:dyDescent="0.35">
      <c r="A745" s="123"/>
      <c r="B745" s="123"/>
    </row>
    <row r="746" spans="1:2" x14ac:dyDescent="0.35">
      <c r="A746" s="123"/>
      <c r="B746" s="123"/>
    </row>
    <row r="747" spans="1:2" x14ac:dyDescent="0.35">
      <c r="A747" s="123"/>
      <c r="B747" s="123"/>
    </row>
    <row r="748" spans="1:2" x14ac:dyDescent="0.35">
      <c r="A748" s="123"/>
      <c r="B748" s="123"/>
    </row>
    <row r="749" spans="1:2" x14ac:dyDescent="0.35">
      <c r="A749" s="123"/>
      <c r="B749" s="123"/>
    </row>
    <row r="750" spans="1:2" x14ac:dyDescent="0.35">
      <c r="A750" s="123"/>
      <c r="B750" s="123"/>
    </row>
    <row r="751" spans="1:2" x14ac:dyDescent="0.35">
      <c r="A751" s="123"/>
      <c r="B751" s="123"/>
    </row>
    <row r="752" spans="1:2" x14ac:dyDescent="0.35">
      <c r="A752" s="123"/>
      <c r="B752" s="123"/>
    </row>
    <row r="753" spans="1:2" x14ac:dyDescent="0.35">
      <c r="A753" s="123"/>
      <c r="B753" s="123"/>
    </row>
    <row r="754" spans="1:2" x14ac:dyDescent="0.35">
      <c r="A754" s="123"/>
      <c r="B754" s="123"/>
    </row>
    <row r="755" spans="1:2" x14ac:dyDescent="0.35">
      <c r="A755" s="123"/>
      <c r="B755" s="123"/>
    </row>
    <row r="756" spans="1:2" x14ac:dyDescent="0.35">
      <c r="A756" s="123"/>
      <c r="B756" s="123"/>
    </row>
    <row r="757" spans="1:2" x14ac:dyDescent="0.35">
      <c r="A757" s="123"/>
      <c r="B757" s="123"/>
    </row>
    <row r="758" spans="1:2" x14ac:dyDescent="0.35">
      <c r="A758" s="123"/>
      <c r="B758" s="123"/>
    </row>
    <row r="759" spans="1:2" x14ac:dyDescent="0.35">
      <c r="A759" s="123"/>
      <c r="B759" s="123"/>
    </row>
    <row r="760" spans="1:2" x14ac:dyDescent="0.35">
      <c r="A760" s="123"/>
      <c r="B760" s="123"/>
    </row>
    <row r="761" spans="1:2" x14ac:dyDescent="0.35">
      <c r="A761" s="123"/>
      <c r="B761" s="123"/>
    </row>
    <row r="762" spans="1:2" x14ac:dyDescent="0.35">
      <c r="A762" s="123"/>
      <c r="B762" s="123"/>
    </row>
    <row r="763" spans="1:2" x14ac:dyDescent="0.35">
      <c r="A763" s="123"/>
      <c r="B763" s="123"/>
    </row>
    <row r="764" spans="1:2" x14ac:dyDescent="0.35">
      <c r="A764" s="123"/>
      <c r="B764" s="123"/>
    </row>
    <row r="765" spans="1:2" x14ac:dyDescent="0.35">
      <c r="A765" s="123"/>
      <c r="B765" s="123"/>
    </row>
    <row r="766" spans="1:2" x14ac:dyDescent="0.35">
      <c r="A766" s="123"/>
      <c r="B766" s="123"/>
    </row>
    <row r="767" spans="1:2" x14ac:dyDescent="0.35">
      <c r="A767" s="123"/>
      <c r="B767" s="123"/>
    </row>
    <row r="768" spans="1:2" x14ac:dyDescent="0.35">
      <c r="A768" s="123"/>
      <c r="B768" s="123"/>
    </row>
    <row r="769" spans="1:2" x14ac:dyDescent="0.35">
      <c r="A769" s="123"/>
      <c r="B769" s="123"/>
    </row>
    <row r="770" spans="1:2" x14ac:dyDescent="0.35">
      <c r="A770" s="123"/>
      <c r="B770" s="123"/>
    </row>
    <row r="771" spans="1:2" x14ac:dyDescent="0.35">
      <c r="A771" s="123"/>
      <c r="B771" s="123"/>
    </row>
    <row r="772" spans="1:2" x14ac:dyDescent="0.35">
      <c r="A772" s="123"/>
      <c r="B772" s="123"/>
    </row>
    <row r="773" spans="1:2" x14ac:dyDescent="0.35">
      <c r="A773" s="123"/>
      <c r="B773" s="123"/>
    </row>
    <row r="774" spans="1:2" x14ac:dyDescent="0.35">
      <c r="A774" s="123"/>
      <c r="B774" s="123"/>
    </row>
    <row r="775" spans="1:2" x14ac:dyDescent="0.35">
      <c r="A775" s="123"/>
      <c r="B775" s="123"/>
    </row>
    <row r="776" spans="1:2" x14ac:dyDescent="0.35">
      <c r="A776" s="123"/>
      <c r="B776" s="123"/>
    </row>
    <row r="777" spans="1:2" x14ac:dyDescent="0.35">
      <c r="A777" s="123"/>
      <c r="B777" s="123"/>
    </row>
    <row r="778" spans="1:2" x14ac:dyDescent="0.35">
      <c r="A778" s="123"/>
      <c r="B778" s="123"/>
    </row>
    <row r="779" spans="1:2" x14ac:dyDescent="0.35">
      <c r="A779" s="123"/>
      <c r="B779" s="123"/>
    </row>
    <row r="780" spans="1:2" x14ac:dyDescent="0.35">
      <c r="A780" s="123"/>
      <c r="B780" s="123"/>
    </row>
    <row r="781" spans="1:2" x14ac:dyDescent="0.35">
      <c r="A781" s="123"/>
      <c r="B781" s="123"/>
    </row>
    <row r="782" spans="1:2" x14ac:dyDescent="0.35">
      <c r="A782" s="123"/>
      <c r="B782" s="123"/>
    </row>
    <row r="783" spans="1:2" x14ac:dyDescent="0.35">
      <c r="A783" s="123"/>
      <c r="B783" s="123"/>
    </row>
    <row r="784" spans="1:2" x14ac:dyDescent="0.35">
      <c r="A784" s="123"/>
      <c r="B784" s="123"/>
    </row>
    <row r="785" spans="1:2" x14ac:dyDescent="0.35">
      <c r="A785" s="123"/>
      <c r="B785" s="123"/>
    </row>
    <row r="786" spans="1:2" x14ac:dyDescent="0.35">
      <c r="A786" s="123"/>
      <c r="B786" s="123"/>
    </row>
    <row r="787" spans="1:2" x14ac:dyDescent="0.35">
      <c r="A787" s="123"/>
      <c r="B787" s="123"/>
    </row>
    <row r="788" spans="1:2" x14ac:dyDescent="0.35">
      <c r="A788" s="123"/>
      <c r="B788" s="123"/>
    </row>
    <row r="789" spans="1:2" x14ac:dyDescent="0.35">
      <c r="A789" s="123"/>
      <c r="B789" s="123"/>
    </row>
    <row r="790" spans="1:2" x14ac:dyDescent="0.35">
      <c r="A790" s="123"/>
      <c r="B790" s="123"/>
    </row>
    <row r="791" spans="1:2" x14ac:dyDescent="0.35">
      <c r="A791" s="123"/>
      <c r="B791" s="123"/>
    </row>
    <row r="792" spans="1:2" x14ac:dyDescent="0.35">
      <c r="A792" s="123"/>
      <c r="B792" s="123"/>
    </row>
    <row r="793" spans="1:2" x14ac:dyDescent="0.35">
      <c r="A793" s="123"/>
      <c r="B793" s="123"/>
    </row>
    <row r="794" spans="1:2" x14ac:dyDescent="0.35">
      <c r="A794" s="123"/>
      <c r="B794" s="123"/>
    </row>
    <row r="795" spans="1:2" x14ac:dyDescent="0.35">
      <c r="A795" s="123"/>
      <c r="B795" s="123"/>
    </row>
    <row r="796" spans="1:2" x14ac:dyDescent="0.35">
      <c r="A796" s="123"/>
      <c r="B796" s="123"/>
    </row>
    <row r="797" spans="1:2" x14ac:dyDescent="0.35">
      <c r="A797" s="123"/>
      <c r="B797" s="123"/>
    </row>
    <row r="798" spans="1:2" x14ac:dyDescent="0.35">
      <c r="A798" s="123"/>
      <c r="B798" s="123"/>
    </row>
    <row r="799" spans="1:2" x14ac:dyDescent="0.35">
      <c r="A799" s="123"/>
      <c r="B799" s="123"/>
    </row>
    <row r="800" spans="1:2" x14ac:dyDescent="0.35">
      <c r="A800" s="123"/>
      <c r="B800" s="123"/>
    </row>
    <row r="801" spans="1:2" x14ac:dyDescent="0.35">
      <c r="A801" s="123"/>
      <c r="B801" s="123"/>
    </row>
    <row r="802" spans="1:2" x14ac:dyDescent="0.35">
      <c r="A802" s="123"/>
      <c r="B802" s="123"/>
    </row>
    <row r="803" spans="1:2" x14ac:dyDescent="0.35">
      <c r="A803" s="123"/>
      <c r="B803" s="123"/>
    </row>
    <row r="804" spans="1:2" x14ac:dyDescent="0.35">
      <c r="A804" s="123"/>
      <c r="B804" s="123"/>
    </row>
    <row r="805" spans="1:2" x14ac:dyDescent="0.35">
      <c r="A805" s="123"/>
      <c r="B805" s="123"/>
    </row>
    <row r="806" spans="1:2" x14ac:dyDescent="0.35">
      <c r="A806" s="123"/>
      <c r="B806" s="123"/>
    </row>
    <row r="807" spans="1:2" x14ac:dyDescent="0.35">
      <c r="A807" s="123"/>
      <c r="B807" s="123"/>
    </row>
    <row r="808" spans="1:2" x14ac:dyDescent="0.35">
      <c r="A808" s="123"/>
      <c r="B808" s="123"/>
    </row>
    <row r="809" spans="1:2" x14ac:dyDescent="0.35">
      <c r="A809" s="123"/>
      <c r="B809" s="123"/>
    </row>
    <row r="810" spans="1:2" x14ac:dyDescent="0.35">
      <c r="A810" s="123"/>
      <c r="B810" s="123"/>
    </row>
    <row r="811" spans="1:2" x14ac:dyDescent="0.35">
      <c r="A811" s="123"/>
      <c r="B811" s="123"/>
    </row>
    <row r="812" spans="1:2" x14ac:dyDescent="0.35">
      <c r="A812" s="123"/>
      <c r="B812" s="123"/>
    </row>
    <row r="813" spans="1:2" x14ac:dyDescent="0.35">
      <c r="A813" s="123"/>
      <c r="B813" s="123"/>
    </row>
    <row r="814" spans="1:2" x14ac:dyDescent="0.35">
      <c r="A814" s="123"/>
      <c r="B814" s="123"/>
    </row>
    <row r="815" spans="1:2" x14ac:dyDescent="0.35">
      <c r="A815" s="123"/>
      <c r="B815" s="123"/>
    </row>
    <row r="816" spans="1:2" x14ac:dyDescent="0.35">
      <c r="A816" s="123"/>
      <c r="B816" s="123"/>
    </row>
    <row r="817" spans="1:2" x14ac:dyDescent="0.35">
      <c r="A817" s="123"/>
      <c r="B817" s="123"/>
    </row>
    <row r="818" spans="1:2" x14ac:dyDescent="0.35">
      <c r="A818" s="123"/>
      <c r="B818" s="123"/>
    </row>
    <row r="819" spans="1:2" x14ac:dyDescent="0.35">
      <c r="A819" s="123"/>
      <c r="B819" s="123"/>
    </row>
    <row r="820" spans="1:2" x14ac:dyDescent="0.35">
      <c r="A820" s="123"/>
      <c r="B820" s="123"/>
    </row>
    <row r="821" spans="1:2" x14ac:dyDescent="0.35">
      <c r="A821" s="123"/>
      <c r="B821" s="123"/>
    </row>
    <row r="822" spans="1:2" x14ac:dyDescent="0.35">
      <c r="A822" s="123"/>
      <c r="B822" s="123"/>
    </row>
    <row r="823" spans="1:2" x14ac:dyDescent="0.35">
      <c r="A823" s="123"/>
      <c r="B823" s="123"/>
    </row>
    <row r="824" spans="1:2" x14ac:dyDescent="0.35">
      <c r="A824" s="123"/>
      <c r="B824" s="123"/>
    </row>
    <row r="825" spans="1:2" x14ac:dyDescent="0.35">
      <c r="A825" s="123"/>
      <c r="B825" s="123"/>
    </row>
    <row r="826" spans="1:2" x14ac:dyDescent="0.35">
      <c r="A826" s="123"/>
      <c r="B826" s="123"/>
    </row>
    <row r="827" spans="1:2" x14ac:dyDescent="0.35">
      <c r="A827" s="123"/>
      <c r="B827" s="123"/>
    </row>
    <row r="828" spans="1:2" x14ac:dyDescent="0.35">
      <c r="A828" s="123"/>
      <c r="B828" s="123"/>
    </row>
    <row r="829" spans="1:2" x14ac:dyDescent="0.35">
      <c r="A829" s="123"/>
      <c r="B829" s="123"/>
    </row>
    <row r="830" spans="1:2" x14ac:dyDescent="0.35">
      <c r="A830" s="123"/>
      <c r="B830" s="123"/>
    </row>
    <row r="831" spans="1:2" x14ac:dyDescent="0.35">
      <c r="A831" s="123"/>
      <c r="B831" s="123"/>
    </row>
    <row r="832" spans="1:2" x14ac:dyDescent="0.35">
      <c r="A832" s="123"/>
      <c r="B832" s="123"/>
    </row>
    <row r="833" spans="1:2" x14ac:dyDescent="0.35">
      <c r="A833" s="123"/>
      <c r="B833" s="123"/>
    </row>
    <row r="834" spans="1:2" x14ac:dyDescent="0.35">
      <c r="A834" s="123"/>
      <c r="B834" s="123"/>
    </row>
    <row r="835" spans="1:2" x14ac:dyDescent="0.35">
      <c r="A835" s="123"/>
      <c r="B835" s="123"/>
    </row>
    <row r="836" spans="1:2" x14ac:dyDescent="0.35">
      <c r="A836" s="123"/>
      <c r="B836" s="123"/>
    </row>
    <row r="837" spans="1:2" x14ac:dyDescent="0.35">
      <c r="A837" s="123"/>
      <c r="B837" s="123"/>
    </row>
    <row r="838" spans="1:2" x14ac:dyDescent="0.35">
      <c r="A838" s="123"/>
      <c r="B838" s="123"/>
    </row>
    <row r="839" spans="1:2" x14ac:dyDescent="0.35">
      <c r="A839" s="123"/>
      <c r="B839" s="123"/>
    </row>
    <row r="840" spans="1:2" x14ac:dyDescent="0.35">
      <c r="A840" s="123"/>
      <c r="B840" s="123"/>
    </row>
    <row r="841" spans="1:2" x14ac:dyDescent="0.35">
      <c r="A841" s="123"/>
      <c r="B841" s="123"/>
    </row>
    <row r="842" spans="1:2" x14ac:dyDescent="0.35">
      <c r="A842" s="123"/>
      <c r="B842" s="123"/>
    </row>
    <row r="843" spans="1:2" x14ac:dyDescent="0.35">
      <c r="A843" s="123"/>
      <c r="B843" s="123"/>
    </row>
    <row r="844" spans="1:2" x14ac:dyDescent="0.35">
      <c r="A844" s="123"/>
      <c r="B844" s="123"/>
    </row>
    <row r="845" spans="1:2" x14ac:dyDescent="0.35">
      <c r="A845" s="123"/>
      <c r="B845" s="123"/>
    </row>
    <row r="846" spans="1:2" x14ac:dyDescent="0.35">
      <c r="A846" s="123"/>
      <c r="B846" s="123"/>
    </row>
    <row r="847" spans="1:2" x14ac:dyDescent="0.35">
      <c r="A847" s="123"/>
      <c r="B847" s="123"/>
    </row>
    <row r="848" spans="1:2" x14ac:dyDescent="0.35">
      <c r="A848" s="123"/>
      <c r="B848" s="123"/>
    </row>
    <row r="849" spans="1:2" x14ac:dyDescent="0.35">
      <c r="A849" s="123"/>
      <c r="B849" s="123"/>
    </row>
    <row r="850" spans="1:2" x14ac:dyDescent="0.35">
      <c r="A850" s="123"/>
      <c r="B850" s="123"/>
    </row>
    <row r="851" spans="1:2" x14ac:dyDescent="0.35">
      <c r="A851" s="123"/>
      <c r="B851" s="123"/>
    </row>
    <row r="852" spans="1:2" x14ac:dyDescent="0.35">
      <c r="A852" s="123"/>
      <c r="B852" s="123"/>
    </row>
    <row r="853" spans="1:2" x14ac:dyDescent="0.35">
      <c r="A853" s="123"/>
      <c r="B853" s="123"/>
    </row>
    <row r="854" spans="1:2" x14ac:dyDescent="0.35">
      <c r="A854" s="123"/>
      <c r="B854" s="123"/>
    </row>
    <row r="855" spans="1:2" x14ac:dyDescent="0.35">
      <c r="A855" s="123"/>
      <c r="B855" s="123"/>
    </row>
    <row r="856" spans="1:2" x14ac:dyDescent="0.35">
      <c r="A856" s="123"/>
      <c r="B856" s="123"/>
    </row>
    <row r="857" spans="1:2" x14ac:dyDescent="0.35">
      <c r="A857" s="123"/>
      <c r="B857" s="123"/>
    </row>
    <row r="858" spans="1:2" x14ac:dyDescent="0.35">
      <c r="A858" s="123"/>
      <c r="B858" s="123"/>
    </row>
    <row r="859" spans="1:2" x14ac:dyDescent="0.35">
      <c r="A859" s="123"/>
      <c r="B859" s="123"/>
    </row>
    <row r="860" spans="1:2" x14ac:dyDescent="0.35">
      <c r="A860" s="123"/>
      <c r="B860" s="123"/>
    </row>
    <row r="861" spans="1:2" x14ac:dyDescent="0.35">
      <c r="A861" s="123"/>
      <c r="B861" s="123"/>
    </row>
    <row r="862" spans="1:2" x14ac:dyDescent="0.35">
      <c r="A862" s="123"/>
      <c r="B862" s="123"/>
    </row>
    <row r="863" spans="1:2" x14ac:dyDescent="0.35">
      <c r="A863" s="123"/>
      <c r="B863" s="123"/>
    </row>
    <row r="864" spans="1:2" x14ac:dyDescent="0.35">
      <c r="A864" s="123"/>
      <c r="B864" s="123"/>
    </row>
    <row r="865" spans="1:2" x14ac:dyDescent="0.35">
      <c r="A865" s="123"/>
      <c r="B865" s="123"/>
    </row>
    <row r="866" spans="1:2" x14ac:dyDescent="0.35">
      <c r="A866" s="123"/>
      <c r="B866" s="123"/>
    </row>
    <row r="867" spans="1:2" x14ac:dyDescent="0.35">
      <c r="A867" s="123"/>
      <c r="B867" s="123"/>
    </row>
    <row r="868" spans="1:2" x14ac:dyDescent="0.35">
      <c r="A868" s="123"/>
      <c r="B868" s="123"/>
    </row>
    <row r="869" spans="1:2" x14ac:dyDescent="0.35">
      <c r="A869" s="123"/>
      <c r="B869" s="123"/>
    </row>
    <row r="870" spans="1:2" x14ac:dyDescent="0.35">
      <c r="A870" s="123"/>
      <c r="B870" s="123"/>
    </row>
    <row r="871" spans="1:2" x14ac:dyDescent="0.35">
      <c r="A871" s="123"/>
      <c r="B871" s="123"/>
    </row>
    <row r="872" spans="1:2" x14ac:dyDescent="0.35">
      <c r="A872" s="123"/>
      <c r="B872" s="123"/>
    </row>
    <row r="873" spans="1:2" x14ac:dyDescent="0.35">
      <c r="A873" s="123"/>
      <c r="B873" s="123"/>
    </row>
    <row r="874" spans="1:2" x14ac:dyDescent="0.35">
      <c r="A874" s="123"/>
      <c r="B874" s="123"/>
    </row>
    <row r="875" spans="1:2" x14ac:dyDescent="0.35">
      <c r="A875" s="123"/>
      <c r="B875" s="123"/>
    </row>
    <row r="876" spans="1:2" x14ac:dyDescent="0.35">
      <c r="A876" s="123"/>
      <c r="B876" s="123"/>
    </row>
    <row r="877" spans="1:2" x14ac:dyDescent="0.35">
      <c r="A877" s="123"/>
      <c r="B877" s="123"/>
    </row>
    <row r="878" spans="1:2" x14ac:dyDescent="0.35">
      <c r="A878" s="123"/>
      <c r="B878" s="123"/>
    </row>
    <row r="879" spans="1:2" x14ac:dyDescent="0.35">
      <c r="A879" s="123"/>
      <c r="B879" s="123"/>
    </row>
    <row r="880" spans="1:2" x14ac:dyDescent="0.35">
      <c r="A880" s="123"/>
      <c r="B880" s="123"/>
    </row>
    <row r="881" spans="1:2" x14ac:dyDescent="0.35">
      <c r="A881" s="123"/>
      <c r="B881" s="123"/>
    </row>
    <row r="882" spans="1:2" x14ac:dyDescent="0.35">
      <c r="A882" s="123"/>
      <c r="B882" s="123"/>
    </row>
    <row r="883" spans="1:2" x14ac:dyDescent="0.35">
      <c r="A883" s="123"/>
      <c r="B883" s="123"/>
    </row>
    <row r="884" spans="1:2" x14ac:dyDescent="0.35">
      <c r="A884" s="123"/>
      <c r="B884" s="123"/>
    </row>
    <row r="885" spans="1:2" x14ac:dyDescent="0.35">
      <c r="A885" s="123"/>
      <c r="B885" s="123"/>
    </row>
    <row r="886" spans="1:2" x14ac:dyDescent="0.35">
      <c r="A886" s="123"/>
      <c r="B886" s="123"/>
    </row>
    <row r="887" spans="1:2" x14ac:dyDescent="0.35">
      <c r="A887" s="123"/>
      <c r="B887" s="123"/>
    </row>
    <row r="888" spans="1:2" x14ac:dyDescent="0.35">
      <c r="A888" s="123"/>
      <c r="B888" s="123"/>
    </row>
    <row r="889" spans="1:2" x14ac:dyDescent="0.35">
      <c r="A889" s="123"/>
      <c r="B889" s="123"/>
    </row>
    <row r="890" spans="1:2" x14ac:dyDescent="0.35">
      <c r="A890" s="123"/>
      <c r="B890" s="123"/>
    </row>
    <row r="891" spans="1:2" x14ac:dyDescent="0.35">
      <c r="A891" s="123"/>
      <c r="B891" s="123"/>
    </row>
    <row r="892" spans="1:2" x14ac:dyDescent="0.35">
      <c r="A892" s="123"/>
      <c r="B892" s="123"/>
    </row>
    <row r="893" spans="1:2" x14ac:dyDescent="0.35">
      <c r="A893" s="123"/>
      <c r="B893" s="123"/>
    </row>
    <row r="894" spans="1:2" x14ac:dyDescent="0.35">
      <c r="A894" s="123"/>
      <c r="B894" s="123"/>
    </row>
    <row r="895" spans="1:2" x14ac:dyDescent="0.35">
      <c r="A895" s="123"/>
      <c r="B895" s="123"/>
    </row>
    <row r="896" spans="1:2" x14ac:dyDescent="0.35">
      <c r="A896" s="123"/>
      <c r="B896" s="123"/>
    </row>
    <row r="897" spans="1:2" x14ac:dyDescent="0.35">
      <c r="A897" s="123"/>
      <c r="B897" s="123"/>
    </row>
    <row r="898" spans="1:2" x14ac:dyDescent="0.35">
      <c r="A898" s="123"/>
      <c r="B898" s="123"/>
    </row>
    <row r="899" spans="1:2" x14ac:dyDescent="0.35">
      <c r="A899" s="123"/>
      <c r="B899" s="123"/>
    </row>
    <row r="900" spans="1:2" x14ac:dyDescent="0.35">
      <c r="A900" s="123"/>
      <c r="B900" s="123"/>
    </row>
    <row r="901" spans="1:2" x14ac:dyDescent="0.35">
      <c r="A901" s="123"/>
      <c r="B901" s="123"/>
    </row>
    <row r="902" spans="1:2" x14ac:dyDescent="0.35">
      <c r="A902" s="123"/>
      <c r="B902" s="123"/>
    </row>
    <row r="903" spans="1:2" x14ac:dyDescent="0.35">
      <c r="A903" s="123"/>
      <c r="B903" s="123"/>
    </row>
    <row r="904" spans="1:2" x14ac:dyDescent="0.35">
      <c r="A904" s="123"/>
      <c r="B904" s="123"/>
    </row>
    <row r="905" spans="1:2" x14ac:dyDescent="0.35">
      <c r="A905" s="123"/>
      <c r="B905" s="123"/>
    </row>
    <row r="906" spans="1:2" x14ac:dyDescent="0.35">
      <c r="A906" s="123"/>
      <c r="B906" s="123"/>
    </row>
    <row r="907" spans="1:2" x14ac:dyDescent="0.35">
      <c r="A907" s="123"/>
      <c r="B907" s="123"/>
    </row>
    <row r="908" spans="1:2" x14ac:dyDescent="0.35">
      <c r="A908" s="123"/>
      <c r="B908" s="123"/>
    </row>
    <row r="909" spans="1:2" x14ac:dyDescent="0.35">
      <c r="A909" s="123"/>
      <c r="B909" s="123"/>
    </row>
    <row r="910" spans="1:2" x14ac:dyDescent="0.35">
      <c r="A910" s="123"/>
      <c r="B910" s="123"/>
    </row>
    <row r="911" spans="1:2" x14ac:dyDescent="0.35">
      <c r="A911" s="123"/>
      <c r="B911" s="123"/>
    </row>
    <row r="912" spans="1:2" x14ac:dyDescent="0.35">
      <c r="A912" s="123"/>
      <c r="B912" s="123"/>
    </row>
    <row r="913" spans="1:2" x14ac:dyDescent="0.35">
      <c r="A913" s="123"/>
      <c r="B913" s="123"/>
    </row>
    <row r="914" spans="1:2" x14ac:dyDescent="0.35">
      <c r="A914" s="123"/>
      <c r="B914" s="123"/>
    </row>
    <row r="915" spans="1:2" x14ac:dyDescent="0.35">
      <c r="A915" s="123"/>
      <c r="B915" s="123"/>
    </row>
    <row r="916" spans="1:2" x14ac:dyDescent="0.35">
      <c r="A916" s="123"/>
      <c r="B916" s="123"/>
    </row>
    <row r="917" spans="1:2" x14ac:dyDescent="0.35">
      <c r="A917" s="123"/>
      <c r="B917" s="123"/>
    </row>
    <row r="918" spans="1:2" x14ac:dyDescent="0.35">
      <c r="A918" s="123"/>
      <c r="B918" s="123"/>
    </row>
    <row r="919" spans="1:2" x14ac:dyDescent="0.35">
      <c r="A919" s="123"/>
      <c r="B919" s="123"/>
    </row>
    <row r="920" spans="1:2" x14ac:dyDescent="0.35">
      <c r="A920" s="123"/>
      <c r="B920" s="123"/>
    </row>
    <row r="921" spans="1:2" x14ac:dyDescent="0.35">
      <c r="A921" s="123"/>
      <c r="B921" s="123"/>
    </row>
    <row r="922" spans="1:2" x14ac:dyDescent="0.35">
      <c r="A922" s="123"/>
      <c r="B922" s="123"/>
    </row>
    <row r="923" spans="1:2" x14ac:dyDescent="0.35">
      <c r="A923" s="123"/>
      <c r="B923" s="123"/>
    </row>
    <row r="924" spans="1:2" x14ac:dyDescent="0.35">
      <c r="A924" s="123"/>
      <c r="B924" s="123"/>
    </row>
    <row r="925" spans="1:2" x14ac:dyDescent="0.35">
      <c r="A925" s="123"/>
      <c r="B925" s="123"/>
    </row>
    <row r="926" spans="1:2" x14ac:dyDescent="0.35">
      <c r="A926" s="123"/>
      <c r="B926" s="123"/>
    </row>
    <row r="927" spans="1:2" x14ac:dyDescent="0.35">
      <c r="A927" s="123"/>
      <c r="B927" s="123"/>
    </row>
    <row r="928" spans="1:2" x14ac:dyDescent="0.35">
      <c r="A928" s="123"/>
      <c r="B928" s="123"/>
    </row>
    <row r="929" spans="1:2" x14ac:dyDescent="0.35">
      <c r="A929" s="123"/>
      <c r="B929" s="123"/>
    </row>
    <row r="930" spans="1:2" x14ac:dyDescent="0.35">
      <c r="A930" s="123"/>
      <c r="B930" s="123"/>
    </row>
    <row r="931" spans="1:2" x14ac:dyDescent="0.35">
      <c r="A931" s="123"/>
      <c r="B931" s="123"/>
    </row>
    <row r="932" spans="1:2" x14ac:dyDescent="0.35">
      <c r="A932" s="123"/>
      <c r="B932" s="123"/>
    </row>
    <row r="933" spans="1:2" x14ac:dyDescent="0.35">
      <c r="A933" s="123"/>
      <c r="B933" s="123"/>
    </row>
    <row r="934" spans="1:2" x14ac:dyDescent="0.35">
      <c r="A934" s="123"/>
      <c r="B934" s="123"/>
    </row>
    <row r="935" spans="1:2" x14ac:dyDescent="0.35">
      <c r="A935" s="123"/>
      <c r="B935" s="123"/>
    </row>
    <row r="936" spans="1:2" x14ac:dyDescent="0.35">
      <c r="A936" s="123"/>
      <c r="B936" s="123"/>
    </row>
    <row r="937" spans="1:2" x14ac:dyDescent="0.35">
      <c r="A937" s="123"/>
      <c r="B937" s="123"/>
    </row>
    <row r="938" spans="1:2" x14ac:dyDescent="0.35">
      <c r="A938" s="123"/>
      <c r="B938" s="123"/>
    </row>
    <row r="939" spans="1:2" x14ac:dyDescent="0.35">
      <c r="A939" s="123"/>
      <c r="B939" s="123"/>
    </row>
    <row r="940" spans="1:2" x14ac:dyDescent="0.35">
      <c r="A940" s="123"/>
      <c r="B940" s="123"/>
    </row>
    <row r="941" spans="1:2" x14ac:dyDescent="0.35">
      <c r="A941" s="123"/>
      <c r="B941" s="123"/>
    </row>
    <row r="942" spans="1:2" x14ac:dyDescent="0.35">
      <c r="A942" s="123"/>
      <c r="B942" s="123"/>
    </row>
    <row r="943" spans="1:2" x14ac:dyDescent="0.35">
      <c r="A943" s="123"/>
      <c r="B943" s="123"/>
    </row>
    <row r="944" spans="1:2" x14ac:dyDescent="0.35">
      <c r="A944" s="123"/>
      <c r="B944" s="123"/>
    </row>
    <row r="945" spans="1:2" x14ac:dyDescent="0.35">
      <c r="A945" s="123"/>
      <c r="B945" s="123"/>
    </row>
    <row r="946" spans="1:2" x14ac:dyDescent="0.35">
      <c r="A946" s="123"/>
      <c r="B946" s="123"/>
    </row>
    <row r="947" spans="1:2" x14ac:dyDescent="0.35">
      <c r="A947" s="123"/>
      <c r="B947" s="123"/>
    </row>
    <row r="948" spans="1:2" x14ac:dyDescent="0.35">
      <c r="A948" s="123"/>
      <c r="B948" s="123"/>
    </row>
    <row r="949" spans="1:2" x14ac:dyDescent="0.35">
      <c r="A949" s="123"/>
      <c r="B949" s="123"/>
    </row>
    <row r="950" spans="1:2" x14ac:dyDescent="0.35">
      <c r="A950" s="123"/>
      <c r="B950" s="123"/>
    </row>
    <row r="951" spans="1:2" x14ac:dyDescent="0.35">
      <c r="A951" s="123"/>
      <c r="B951" s="123"/>
    </row>
    <row r="952" spans="1:2" x14ac:dyDescent="0.35">
      <c r="A952" s="123"/>
      <c r="B952" s="123"/>
    </row>
    <row r="953" spans="1:2" x14ac:dyDescent="0.35">
      <c r="A953" s="123"/>
      <c r="B953" s="123"/>
    </row>
    <row r="954" spans="1:2" x14ac:dyDescent="0.35">
      <c r="A954" s="123"/>
      <c r="B954" s="123"/>
    </row>
    <row r="955" spans="1:2" x14ac:dyDescent="0.35">
      <c r="A955" s="123"/>
      <c r="B955" s="123"/>
    </row>
    <row r="956" spans="1:2" x14ac:dyDescent="0.35">
      <c r="A956" s="123"/>
      <c r="B956" s="123"/>
    </row>
    <row r="957" spans="1:2" x14ac:dyDescent="0.35">
      <c r="A957" s="123"/>
      <c r="B957" s="123"/>
    </row>
    <row r="958" spans="1:2" x14ac:dyDescent="0.35">
      <c r="A958" s="123"/>
      <c r="B958" s="123"/>
    </row>
    <row r="959" spans="1:2" x14ac:dyDescent="0.35">
      <c r="A959" s="123"/>
      <c r="B959" s="123"/>
    </row>
    <row r="960" spans="1:2" x14ac:dyDescent="0.35">
      <c r="A960" s="123"/>
      <c r="B960" s="123"/>
    </row>
    <row r="961" spans="1:2" x14ac:dyDescent="0.35">
      <c r="A961" s="123"/>
      <c r="B961" s="123"/>
    </row>
    <row r="962" spans="1:2" x14ac:dyDescent="0.35">
      <c r="A962" s="123"/>
      <c r="B962" s="123"/>
    </row>
    <row r="963" spans="1:2" x14ac:dyDescent="0.35">
      <c r="A963" s="123"/>
      <c r="B963" s="123"/>
    </row>
    <row r="964" spans="1:2" x14ac:dyDescent="0.35">
      <c r="A964" s="123"/>
      <c r="B964" s="123"/>
    </row>
    <row r="965" spans="1:2" x14ac:dyDescent="0.35">
      <c r="A965" s="123"/>
      <c r="B965" s="123"/>
    </row>
    <row r="966" spans="1:2" x14ac:dyDescent="0.35">
      <c r="A966" s="123"/>
      <c r="B966" s="123"/>
    </row>
    <row r="967" spans="1:2" x14ac:dyDescent="0.35">
      <c r="A967" s="123"/>
      <c r="B967" s="123"/>
    </row>
    <row r="968" spans="1:2" x14ac:dyDescent="0.35">
      <c r="A968" s="123"/>
      <c r="B968" s="123"/>
    </row>
    <row r="969" spans="1:2" x14ac:dyDescent="0.35">
      <c r="A969" s="123"/>
      <c r="B969" s="123"/>
    </row>
    <row r="970" spans="1:2" x14ac:dyDescent="0.35">
      <c r="A970" s="123"/>
      <c r="B970" s="123"/>
    </row>
    <row r="971" spans="1:2" x14ac:dyDescent="0.35">
      <c r="A971" s="123"/>
      <c r="B971" s="123"/>
    </row>
    <row r="972" spans="1:2" x14ac:dyDescent="0.35">
      <c r="A972" s="123"/>
      <c r="B972" s="123"/>
    </row>
    <row r="973" spans="1:2" x14ac:dyDescent="0.35">
      <c r="A973" s="123"/>
      <c r="B973" s="123"/>
    </row>
    <row r="974" spans="1:2" x14ac:dyDescent="0.35">
      <c r="A974" s="123"/>
      <c r="B974" s="123"/>
    </row>
    <row r="975" spans="1:2" x14ac:dyDescent="0.35">
      <c r="A975" s="123"/>
      <c r="B975" s="123"/>
    </row>
    <row r="976" spans="1:2" x14ac:dyDescent="0.35">
      <c r="A976" s="123"/>
      <c r="B976" s="123"/>
    </row>
    <row r="977" spans="1:2" x14ac:dyDescent="0.35">
      <c r="A977" s="123"/>
      <c r="B977" s="123"/>
    </row>
    <row r="978" spans="1:2" x14ac:dyDescent="0.35">
      <c r="A978" s="123"/>
      <c r="B978" s="123"/>
    </row>
    <row r="979" spans="1:2" x14ac:dyDescent="0.35">
      <c r="A979" s="123"/>
      <c r="B979" s="123"/>
    </row>
    <row r="980" spans="1:2" x14ac:dyDescent="0.35">
      <c r="A980" s="123"/>
      <c r="B980" s="123"/>
    </row>
    <row r="981" spans="1:2" x14ac:dyDescent="0.35">
      <c r="A981" s="123"/>
      <c r="B981" s="123"/>
    </row>
    <row r="982" spans="1:2" x14ac:dyDescent="0.35">
      <c r="A982" s="123"/>
      <c r="B982" s="123"/>
    </row>
    <row r="983" spans="1:2" x14ac:dyDescent="0.35">
      <c r="A983" s="123"/>
      <c r="B983" s="123"/>
    </row>
    <row r="984" spans="1:2" x14ac:dyDescent="0.35">
      <c r="A984" s="123"/>
      <c r="B984" s="123"/>
    </row>
    <row r="985" spans="1:2" x14ac:dyDescent="0.35">
      <c r="A985" s="123"/>
      <c r="B985" s="123"/>
    </row>
    <row r="986" spans="1:2" x14ac:dyDescent="0.35">
      <c r="A986" s="123"/>
      <c r="B986" s="123"/>
    </row>
    <row r="987" spans="1:2" x14ac:dyDescent="0.35">
      <c r="A987" s="123"/>
      <c r="B987" s="123"/>
    </row>
    <row r="988" spans="1:2" x14ac:dyDescent="0.35">
      <c r="A988" s="123"/>
      <c r="B988" s="123"/>
    </row>
    <row r="989" spans="1:2" x14ac:dyDescent="0.35">
      <c r="A989" s="123"/>
      <c r="B989" s="123"/>
    </row>
    <row r="990" spans="1:2" x14ac:dyDescent="0.35">
      <c r="A990" s="123"/>
      <c r="B990" s="123"/>
    </row>
    <row r="991" spans="1:2" x14ac:dyDescent="0.35">
      <c r="A991" s="123"/>
      <c r="B991" s="123"/>
    </row>
    <row r="992" spans="1:2" x14ac:dyDescent="0.35">
      <c r="A992" s="123"/>
      <c r="B992" s="123"/>
    </row>
    <row r="993" spans="1:2" x14ac:dyDescent="0.35">
      <c r="A993" s="123"/>
      <c r="B993" s="123"/>
    </row>
    <row r="994" spans="1:2" x14ac:dyDescent="0.35">
      <c r="A994" s="123"/>
      <c r="B994" s="123"/>
    </row>
    <row r="995" spans="1:2" x14ac:dyDescent="0.35">
      <c r="A995" s="123"/>
      <c r="B995" s="123"/>
    </row>
    <row r="996" spans="1:2" x14ac:dyDescent="0.35">
      <c r="A996" s="123"/>
      <c r="B996" s="123"/>
    </row>
    <row r="997" spans="1:2" x14ac:dyDescent="0.35">
      <c r="A997" s="123"/>
      <c r="B997" s="123"/>
    </row>
    <row r="998" spans="1:2" x14ac:dyDescent="0.35">
      <c r="A998" s="123"/>
      <c r="B998" s="123"/>
    </row>
    <row r="999" spans="1:2" x14ac:dyDescent="0.35">
      <c r="A999" s="123"/>
      <c r="B999" s="123"/>
    </row>
    <row r="1000" spans="1:2" x14ac:dyDescent="0.35">
      <c r="A1000" s="123"/>
      <c r="B1000" s="123"/>
    </row>
    <row r="1001" spans="1:2" x14ac:dyDescent="0.35">
      <c r="A1001" s="123"/>
      <c r="B1001" s="123"/>
    </row>
    <row r="1002" spans="1:2" x14ac:dyDescent="0.35">
      <c r="A1002" s="123"/>
      <c r="B1002" s="123"/>
    </row>
    <row r="1003" spans="1:2" x14ac:dyDescent="0.35">
      <c r="A1003" s="123"/>
      <c r="B1003" s="123"/>
    </row>
    <row r="1004" spans="1:2" x14ac:dyDescent="0.35">
      <c r="A1004" s="123"/>
      <c r="B1004" s="123"/>
    </row>
    <row r="1005" spans="1:2" x14ac:dyDescent="0.35">
      <c r="A1005" s="123"/>
      <c r="B1005" s="123"/>
    </row>
    <row r="1006" spans="1:2" x14ac:dyDescent="0.35">
      <c r="A1006" s="123"/>
      <c r="B1006" s="123"/>
    </row>
    <row r="1007" spans="1:2" x14ac:dyDescent="0.35">
      <c r="A1007" s="123"/>
      <c r="B1007" s="123"/>
    </row>
    <row r="1008" spans="1:2" x14ac:dyDescent="0.35">
      <c r="A1008" s="123"/>
      <c r="B1008" s="123"/>
    </row>
    <row r="1009" spans="1:2" x14ac:dyDescent="0.35">
      <c r="A1009" s="123"/>
      <c r="B1009" s="123"/>
    </row>
    <row r="1010" spans="1:2" x14ac:dyDescent="0.35">
      <c r="A1010" s="123"/>
      <c r="B1010" s="123"/>
    </row>
    <row r="1011" spans="1:2" x14ac:dyDescent="0.35">
      <c r="A1011" s="123"/>
      <c r="B1011" s="123"/>
    </row>
    <row r="1012" spans="1:2" x14ac:dyDescent="0.35">
      <c r="A1012" s="123"/>
      <c r="B1012" s="123"/>
    </row>
    <row r="1013" spans="1:2" x14ac:dyDescent="0.35">
      <c r="A1013" s="123"/>
      <c r="B1013" s="123"/>
    </row>
    <row r="1014" spans="1:2" x14ac:dyDescent="0.35">
      <c r="A1014" s="123"/>
      <c r="B1014" s="123"/>
    </row>
    <row r="1015" spans="1:2" x14ac:dyDescent="0.35">
      <c r="A1015" s="123"/>
      <c r="B1015" s="123"/>
    </row>
    <row r="1016" spans="1:2" x14ac:dyDescent="0.35">
      <c r="A1016" s="123"/>
      <c r="B1016" s="123"/>
    </row>
    <row r="1017" spans="1:2" x14ac:dyDescent="0.35">
      <c r="A1017" s="123"/>
      <c r="B1017" s="123"/>
    </row>
    <row r="1018" spans="1:2" x14ac:dyDescent="0.35">
      <c r="A1018" s="123"/>
      <c r="B1018" s="123"/>
    </row>
    <row r="1019" spans="1:2" x14ac:dyDescent="0.35">
      <c r="A1019" s="123"/>
      <c r="B1019" s="123"/>
    </row>
    <row r="1020" spans="1:2" x14ac:dyDescent="0.35">
      <c r="A1020" s="123"/>
      <c r="B1020" s="123"/>
    </row>
    <row r="1021" spans="1:2" x14ac:dyDescent="0.35">
      <c r="A1021" s="123"/>
      <c r="B1021" s="123"/>
    </row>
    <row r="1022" spans="1:2" x14ac:dyDescent="0.35">
      <c r="A1022" s="123"/>
      <c r="B1022" s="123"/>
    </row>
    <row r="1023" spans="1:2" x14ac:dyDescent="0.35">
      <c r="A1023" s="123"/>
      <c r="B1023" s="123"/>
    </row>
    <row r="1024" spans="1:2" x14ac:dyDescent="0.35">
      <c r="A1024" s="123"/>
      <c r="B1024" s="123"/>
    </row>
    <row r="1025" spans="1:2" x14ac:dyDescent="0.35">
      <c r="A1025" s="123"/>
      <c r="B1025" s="123"/>
    </row>
    <row r="1026" spans="1:2" x14ac:dyDescent="0.35">
      <c r="A1026" s="123"/>
      <c r="B1026" s="123"/>
    </row>
    <row r="1027" spans="1:2" x14ac:dyDescent="0.35">
      <c r="A1027" s="123"/>
      <c r="B1027" s="123"/>
    </row>
    <row r="1028" spans="1:2" x14ac:dyDescent="0.35">
      <c r="A1028" s="123"/>
      <c r="B1028" s="123"/>
    </row>
    <row r="1029" spans="1:2" x14ac:dyDescent="0.35">
      <c r="A1029" s="123"/>
      <c r="B1029" s="123"/>
    </row>
    <row r="1030" spans="1:2" x14ac:dyDescent="0.35">
      <c r="A1030" s="123"/>
      <c r="B1030" s="123"/>
    </row>
    <row r="1031" spans="1:2" x14ac:dyDescent="0.35">
      <c r="A1031" s="123"/>
      <c r="B1031" s="123"/>
    </row>
    <row r="1032" spans="1:2" x14ac:dyDescent="0.35">
      <c r="A1032" s="123"/>
      <c r="B1032" s="123"/>
    </row>
    <row r="1033" spans="1:2" x14ac:dyDescent="0.35">
      <c r="A1033" s="123"/>
      <c r="B1033" s="123"/>
    </row>
    <row r="1034" spans="1:2" x14ac:dyDescent="0.35">
      <c r="A1034" s="123"/>
      <c r="B1034" s="123"/>
    </row>
    <row r="1035" spans="1:2" x14ac:dyDescent="0.35">
      <c r="A1035" s="122"/>
      <c r="B1035" s="122"/>
    </row>
    <row r="1036" spans="1:2" x14ac:dyDescent="0.35">
      <c r="A1036" s="122"/>
      <c r="B1036" s="122"/>
    </row>
  </sheetData>
  <autoFilter ref="A1:F460" xr:uid="{96FEE4AB-7596-45CD-A93F-65DDD98F2AB4}"/>
  <pageMargins left="0.70866141732283472" right="0.70866141732283472" top="0.74803149606299213" bottom="0.74803149606299213" header="0.31496062992125984" footer="0.31496062992125984"/>
  <pageSetup paperSize="8" scale="90"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GLOBAL Ministres </vt:lpstr>
      <vt:lpstr>Fonds</vt:lpstr>
      <vt:lpstr>Codes SEC</vt:lpstr>
      <vt:lpstr>'GLOBAL Ministres '!Impression_des_titres</vt:lpstr>
      <vt:lpstr>'GLOBAL Ministres '!Zone_d_impression</vt:lpstr>
    </vt:vector>
  </TitlesOfParts>
  <Company>Service Public de Wallonie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38404</dc:creator>
  <cp:lastModifiedBy>LECLERE Fabrice</cp:lastModifiedBy>
  <cp:lastPrinted>2024-11-13T10:42:29Z</cp:lastPrinted>
  <dcterms:created xsi:type="dcterms:W3CDTF">2013-06-24T13:45:10Z</dcterms:created>
  <dcterms:modified xsi:type="dcterms:W3CDTF">2025-01-22T15:58:12Z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etDate">
    <vt:lpwstr>2021-10-20T13:52:49Z</vt:lpwstr>
  </property>
  <property fmtid="{D5CDD505-2E9C-101B-9397-08002B2CF9AE}" pid="4" name="MSIP_Label_e72a09c5-6e26-4737-a926-47ef1ab198ae_Method">
    <vt:lpwstr>Standard</vt:lpwstr>
  </property>
  <property fmtid="{D5CDD505-2E9C-101B-9397-08002B2CF9AE}" pid="5" name="MSIP_Label_e72a09c5-6e26-4737-a926-47ef1ab198ae_Name">
    <vt:lpwstr>e72a09c5-6e26-4737-a926-47ef1ab198ae</vt:lpwstr>
  </property>
  <property fmtid="{D5CDD505-2E9C-101B-9397-08002B2CF9AE}" pid="6" name="MSIP_Label_e72a09c5-6e26-4737-a926-47ef1ab198ae_SiteId">
    <vt:lpwstr>1f816a84-7aa6-4a56-b22a-7b3452fa8681</vt:lpwstr>
  </property>
  <property fmtid="{D5CDD505-2E9C-101B-9397-08002B2CF9AE}" pid="7" name="MSIP_Label_e72a09c5-6e26-4737-a926-47ef1ab198ae_ContentBits">
    <vt:lpwstr>8</vt:lpwstr>
  </property>
</Properties>
</file>